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326" windowWidth="11655" windowHeight="7320" tabRatio="877" activeTab="3"/>
  </bookViews>
  <sheets>
    <sheet name="fixtures" sheetId="1" r:id="rId1"/>
    <sheet name="league table" sheetId="2" r:id="rId2"/>
    <sheet name="team results" sheetId="3" r:id="rId3"/>
    <sheet name="2019-20 individual results" sheetId="4" r:id="rId4"/>
  </sheets>
  <definedNames>
    <definedName name="_xlnm.Print_Area" localSheetId="3">'2019-20 individual results'!$A$1:$AP$286</definedName>
    <definedName name="_xlnm.Print_Area" localSheetId="1">'league table'!$A$1:$G$37</definedName>
    <definedName name="_xlnm.Print_Titles" localSheetId="3">'2019-20 individual results'!$13:$13</definedName>
  </definedNames>
  <calcPr fullCalcOnLoad="1"/>
</workbook>
</file>

<file path=xl/sharedStrings.xml><?xml version="1.0" encoding="utf-8"?>
<sst xmlns="http://schemas.openxmlformats.org/spreadsheetml/2006/main" count="2980" uniqueCount="500">
  <si>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</si>
  <si>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</si>
  <si>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</si>
  <si>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</si>
  <si>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</si>
  <si>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</si>
  <si>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</si>
  <si>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</si>
  <si>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</si>
  <si>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</si>
  <si>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</si>
  <si>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</si>
  <si>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</si>
  <si>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</si>
  <si>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</si>
  <si>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</si>
  <si>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</si>
  <si>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</si>
  <si>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</si>
  <si>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</si>
  <si>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</si>
  <si>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</si>
  <si>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</si>
  <si>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</si>
  <si>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</si>
  <si>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</si>
  <si>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</si>
  <si>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</si>
  <si>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</si>
  <si>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</si>
  <si>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</si>
  <si>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</si>
  <si>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</si>
  <si>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>Pos.</t>
  </si>
  <si>
    <t>Kirkby Malzeard 'A'</t>
  </si>
  <si>
    <t>Kirkby Malzeard 'B'</t>
  </si>
  <si>
    <t>Kirkby Malz. 'A'</t>
  </si>
  <si>
    <t>Kirkby Malz. 'B'</t>
  </si>
  <si>
    <t xml:space="preserve">HALF </t>
  </si>
  <si>
    <t>WAY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</si>
  <si>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</si>
  <si>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</si>
  <si>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</si>
  <si>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</si>
  <si>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</si>
  <si>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</si>
  <si>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</si>
  <si>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</si>
  <si>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</si>
  <si>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</si>
  <si>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Dean D</t>
  </si>
  <si>
    <t>Dean R</t>
  </si>
  <si>
    <t>Portwood K</t>
  </si>
  <si>
    <t>Walwyn M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</si>
  <si>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</si>
  <si>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</si>
  <si>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</si>
  <si>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</si>
  <si>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</si>
  <si>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</si>
  <si>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</si>
  <si>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</si>
  <si>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</si>
  <si>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</si>
  <si>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</si>
  <si>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</si>
  <si>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</si>
  <si>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</si>
  <si>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</si>
  <si>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</si>
  <si>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Jennings S</t>
  </si>
  <si>
    <t>Benson M</t>
  </si>
  <si>
    <t>Hainsworth R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</si>
  <si>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</si>
  <si>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</si>
  <si>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</si>
  <si>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</si>
  <si>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</si>
  <si>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</si>
  <si>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</si>
  <si>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</si>
  <si>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</si>
  <si>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Walker B</t>
  </si>
  <si>
    <t>Wensley B</t>
  </si>
  <si>
    <t>Barker J Jn</t>
  </si>
  <si>
    <t>Barker J Sn</t>
  </si>
  <si>
    <t>Cotterell N</t>
  </si>
  <si>
    <t>Glencorse W</t>
  </si>
  <si>
    <t>Chandler L</t>
  </si>
  <si>
    <t>Shepherd C.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</si>
  <si>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</si>
  <si>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</si>
  <si>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</si>
  <si>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</si>
  <si>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</si>
  <si>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</si>
  <si>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</si>
  <si>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</si>
  <si>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</si>
  <si>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</si>
  <si>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</si>
  <si>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</si>
  <si>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Pateley Social</t>
  </si>
  <si>
    <t>Ripley 'C'</t>
  </si>
  <si>
    <t>Proctor A</t>
  </si>
  <si>
    <t>% WON</t>
  </si>
  <si>
    <t>W3.5</t>
  </si>
  <si>
    <t>L2.5</t>
  </si>
  <si>
    <t xml:space="preserve">Collett R           </t>
  </si>
  <si>
    <t>W5.5</t>
  </si>
  <si>
    <t>L0.5</t>
  </si>
  <si>
    <t>PTS</t>
  </si>
  <si>
    <t>Mckenzie Shore P</t>
  </si>
  <si>
    <t>Diff.</t>
  </si>
  <si>
    <t>Change</t>
  </si>
  <si>
    <t>Frankland M.</t>
  </si>
  <si>
    <t>Downey R</t>
  </si>
  <si>
    <t>Burnett D</t>
  </si>
  <si>
    <t>Hawe J</t>
  </si>
  <si>
    <t>Biddulph A</t>
  </si>
  <si>
    <t>Dunn R</t>
  </si>
  <si>
    <t>Ripley C</t>
  </si>
  <si>
    <t>Kirkby Malzeard A</t>
  </si>
  <si>
    <t xml:space="preserve">Hargreaves G </t>
  </si>
  <si>
    <t xml:space="preserve">Seastron G </t>
  </si>
  <si>
    <t xml:space="preserve">Borgen A </t>
  </si>
  <si>
    <t>Beecroft T.</t>
  </si>
  <si>
    <t>Varley A.</t>
  </si>
  <si>
    <t>Derrick T.</t>
  </si>
  <si>
    <t>Goodwin R</t>
  </si>
  <si>
    <t>Pearson D</t>
  </si>
  <si>
    <t xml:space="preserve">Morris S </t>
  </si>
  <si>
    <t>Willis K</t>
  </si>
  <si>
    <t>Willis T</t>
  </si>
  <si>
    <t>Swales D</t>
  </si>
  <si>
    <t>Whittaker J</t>
  </si>
  <si>
    <t>O'Brien J.</t>
  </si>
  <si>
    <t>Jack D</t>
  </si>
  <si>
    <t>H/CAP</t>
  </si>
  <si>
    <t>REVIEW</t>
  </si>
  <si>
    <t>Collins J</t>
  </si>
  <si>
    <t>Jennings A</t>
  </si>
  <si>
    <t>McConnell A</t>
  </si>
  <si>
    <t>Agars K</t>
  </si>
  <si>
    <t>Cowan D</t>
  </si>
  <si>
    <t>Garcia M</t>
  </si>
  <si>
    <t>Pateley Club</t>
  </si>
  <si>
    <t xml:space="preserve">Pateley Club </t>
  </si>
  <si>
    <t>Armstrong D</t>
  </si>
  <si>
    <t>Carson G</t>
  </si>
  <si>
    <t>Wappitt I</t>
  </si>
  <si>
    <t>Dunn A</t>
  </si>
  <si>
    <t>http://www.markingtonleague.co.uk/index.html</t>
  </si>
  <si>
    <t>Donaldson D</t>
  </si>
  <si>
    <t>Bowdin J</t>
  </si>
  <si>
    <t>Broadley A</t>
  </si>
  <si>
    <t>Challis C</t>
  </si>
  <si>
    <t>Hodson M</t>
  </si>
  <si>
    <t>Ribeiro C</t>
  </si>
  <si>
    <t>Dean G</t>
  </si>
  <si>
    <t>Shaw W</t>
  </si>
  <si>
    <t>Ryder T</t>
  </si>
  <si>
    <t>Hardwick M</t>
  </si>
  <si>
    <t>Deacey C</t>
  </si>
  <si>
    <t>Burrill K</t>
  </si>
  <si>
    <t>WEEK 1</t>
  </si>
  <si>
    <t xml:space="preserve">0.66 POINT CHANGE FOR EACH GAME DIFFERENCE (ROUNDED UP/DOWN) </t>
  </si>
  <si>
    <t>IE. SOMEONE LOSING 3 MORE GAMES THAN WON H/CAP INCREASES BY 2 POINTS</t>
  </si>
  <si>
    <t>PLAYERS WHO ONLY PLAYED ONE GAME H/CAP LEFT AS PREVIOUS</t>
  </si>
  <si>
    <t>ALONG WITH EXISTING PLAYERS WHERE REALLY NECESSARY</t>
  </si>
  <si>
    <t>Player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</si>
  <si>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</si>
  <si>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</si>
  <si>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</si>
  <si>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</si>
  <si>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</si>
  <si>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</si>
  <si>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</si>
  <si>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</si>
  <si>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</si>
  <si>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</si>
  <si>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</si>
  <si>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</si>
  <si>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</si>
  <si>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</si>
  <si>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</si>
  <si>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</si>
  <si>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</si>
  <si>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</si>
  <si>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</si>
  <si>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</si>
  <si>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 xml:space="preserve">WEEK 22 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</si>
  <si>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</si>
  <si>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</si>
  <si>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</si>
  <si>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</si>
  <si>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</si>
  <si>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</si>
  <si>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</si>
  <si>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</si>
  <si>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Clifton T</t>
  </si>
  <si>
    <t>Walker A</t>
  </si>
  <si>
    <t>Bartle N</t>
  </si>
  <si>
    <t>Simpson S</t>
  </si>
  <si>
    <t>Burton A</t>
  </si>
  <si>
    <t>Morley W</t>
  </si>
  <si>
    <t>Procter C</t>
  </si>
  <si>
    <t>Cranage D</t>
  </si>
  <si>
    <t>Stevens M</t>
  </si>
  <si>
    <t>Norton R</t>
  </si>
  <si>
    <t>Norton K</t>
  </si>
  <si>
    <t>Kirkbright P.</t>
  </si>
  <si>
    <t>Forde D</t>
  </si>
  <si>
    <t>Snow A</t>
  </si>
  <si>
    <t>Cranage T</t>
  </si>
  <si>
    <t>Gordon C</t>
  </si>
  <si>
    <t>Brotherston I</t>
  </si>
  <si>
    <t>Corfield I</t>
  </si>
  <si>
    <r>
      <t xml:space="preserve">RESULTS FOR PLAYERS WITH MULTIPLE GAMES SHOULD BE ORDERED 'ANY WINS FIRST THEN LOSSES'    i.e. </t>
    </r>
    <r>
      <rPr>
        <b/>
        <sz val="22"/>
        <color indexed="57"/>
        <rFont val="Arial"/>
        <family val="2"/>
      </rPr>
      <t>WW</t>
    </r>
    <r>
      <rPr>
        <b/>
        <sz val="22"/>
        <color indexed="10"/>
        <rFont val="Arial"/>
        <family val="2"/>
      </rPr>
      <t>L</t>
    </r>
  </si>
  <si>
    <t>Nicholson M</t>
  </si>
  <si>
    <t>Walker O.</t>
  </si>
  <si>
    <t>O'Brien Bill.</t>
  </si>
  <si>
    <t>Bellerby H</t>
  </si>
  <si>
    <t>Hampsthwaite C</t>
  </si>
  <si>
    <t>Hampsthwaite 'C'</t>
  </si>
  <si>
    <t>McPartland S</t>
  </si>
  <si>
    <t>Hamps. C</t>
  </si>
  <si>
    <t>Brotherston S</t>
  </si>
  <si>
    <t xml:space="preserve">Hardcastle S </t>
  </si>
  <si>
    <t>Ripley A &amp; C</t>
  </si>
  <si>
    <t>Kirkby B</t>
  </si>
  <si>
    <t>Kirkby A</t>
  </si>
  <si>
    <t>Hamps C</t>
  </si>
  <si>
    <t>Hamps B</t>
  </si>
  <si>
    <t>Pateley Soc</t>
  </si>
  <si>
    <t>Hamps A</t>
  </si>
  <si>
    <t>Midddlesmoor</t>
  </si>
  <si>
    <t xml:space="preserve">Davies T                 </t>
  </si>
  <si>
    <t xml:space="preserve">Harrison F        </t>
  </si>
  <si>
    <t xml:space="preserve">Harrison J        </t>
  </si>
  <si>
    <t xml:space="preserve">Bolland P            </t>
  </si>
  <si>
    <t xml:space="preserve">Baker P                 </t>
  </si>
  <si>
    <t xml:space="preserve">Webber S            </t>
  </si>
  <si>
    <t xml:space="preserve">Hewitt A                  </t>
  </si>
  <si>
    <t xml:space="preserve">Osbourne P           </t>
  </si>
  <si>
    <t xml:space="preserve">Lumley W            </t>
  </si>
  <si>
    <t xml:space="preserve">Lawman D           </t>
  </si>
  <si>
    <t xml:space="preserve">Jauncey F           </t>
  </si>
  <si>
    <t xml:space="preserve">Bell D                  </t>
  </si>
  <si>
    <t xml:space="preserve">Peach D                  </t>
  </si>
  <si>
    <t xml:space="preserve">MISSING RESULTS / POSTPONED MATCHES:   </t>
  </si>
  <si>
    <t xml:space="preserve">Walmsley P         </t>
  </si>
  <si>
    <t>2015-16 H/cap</t>
  </si>
  <si>
    <t xml:space="preserve">Rayner A             </t>
  </si>
  <si>
    <t xml:space="preserve">Swales C             </t>
  </si>
  <si>
    <t xml:space="preserve">Cuthbert M         </t>
  </si>
  <si>
    <t>HANDICAPS RANGE  FROM;    -35 TO +50</t>
  </si>
  <si>
    <t>THE MAJORITY OF INDIVIDUAL HANDICAPS WORKED OUT USING FORMULA:</t>
  </si>
  <si>
    <t>Wray J</t>
  </si>
  <si>
    <t xml:space="preserve">Cranage G             </t>
  </si>
  <si>
    <r>
      <t xml:space="preserve">Umpleby A           </t>
    </r>
    <r>
      <rPr>
        <b/>
        <sz val="26"/>
        <color indexed="8"/>
        <rFont val="Arial"/>
        <family val="2"/>
      </rPr>
      <t xml:space="preserve">     </t>
    </r>
    <r>
      <rPr>
        <b/>
        <sz val="26"/>
        <color indexed="10"/>
        <rFont val="Arial"/>
        <family val="2"/>
      </rPr>
      <t xml:space="preserve"> </t>
    </r>
  </si>
  <si>
    <t xml:space="preserve">Benson A              </t>
  </si>
  <si>
    <t xml:space="preserve">Gascoyne J         </t>
  </si>
  <si>
    <t xml:space="preserve">Hill A                  </t>
  </si>
  <si>
    <t>Kirkby Malz   B</t>
  </si>
  <si>
    <t xml:space="preserve">Proctor C </t>
  </si>
  <si>
    <t>Spencer B</t>
  </si>
  <si>
    <t>Whittaker M</t>
  </si>
  <si>
    <t>Holdsworth P</t>
  </si>
  <si>
    <t xml:space="preserve">Jauncey S </t>
  </si>
  <si>
    <t>Chadwick C</t>
  </si>
  <si>
    <r>
      <t>Leggett J.</t>
    </r>
    <r>
      <rPr>
        <b/>
        <sz val="26"/>
        <color indexed="22"/>
        <rFont val="Arial"/>
        <family val="2"/>
      </rPr>
      <t xml:space="preserve"> </t>
    </r>
  </si>
  <si>
    <r>
      <t xml:space="preserve">Swires R              </t>
    </r>
    <r>
      <rPr>
        <b/>
        <sz val="26"/>
        <rFont val="Arial"/>
        <family val="2"/>
      </rPr>
      <t xml:space="preserve">            </t>
    </r>
  </si>
  <si>
    <t xml:space="preserve">Ashby S </t>
  </si>
  <si>
    <t>McFarlane D</t>
  </si>
  <si>
    <r>
      <t xml:space="preserve">Brown J           </t>
    </r>
    <r>
      <rPr>
        <b/>
        <sz val="26"/>
        <color indexed="8"/>
        <rFont val="Arial"/>
        <family val="2"/>
      </rPr>
      <t xml:space="preserve">          </t>
    </r>
  </si>
  <si>
    <r>
      <t xml:space="preserve">Swales  J  </t>
    </r>
    <r>
      <rPr>
        <b/>
        <sz val="26"/>
        <color indexed="8"/>
        <rFont val="Arial"/>
        <family val="2"/>
      </rPr>
      <t xml:space="preserve">          </t>
    </r>
  </si>
  <si>
    <t xml:space="preserve">Swales  R           </t>
  </si>
  <si>
    <t>Kirkby Malz. 'A' + B</t>
  </si>
  <si>
    <t>Hamps. C + B</t>
  </si>
  <si>
    <t>Kirkby Malz. 'B' + A</t>
  </si>
  <si>
    <t>Hamps. A &amp; C</t>
  </si>
  <si>
    <t xml:space="preserve">Wright D     </t>
  </si>
  <si>
    <r>
      <t xml:space="preserve">Hardcastle A       </t>
    </r>
    <r>
      <rPr>
        <b/>
        <sz val="26"/>
        <color indexed="8"/>
        <rFont val="Arial"/>
        <family val="2"/>
      </rPr>
      <t xml:space="preserve">           </t>
    </r>
  </si>
  <si>
    <t>Hamps. B &amp; C</t>
  </si>
  <si>
    <t xml:space="preserve">Atkinson J Sn   </t>
  </si>
  <si>
    <r>
      <t>Nicholson  J</t>
    </r>
    <r>
      <rPr>
        <b/>
        <sz val="20"/>
        <color indexed="8"/>
        <rFont val="Arial"/>
        <family val="2"/>
      </rPr>
      <t>ames</t>
    </r>
    <r>
      <rPr>
        <b/>
        <sz val="26"/>
        <color indexed="8"/>
        <rFont val="Arial"/>
        <family val="2"/>
      </rPr>
      <t xml:space="preserve">     J</t>
    </r>
    <r>
      <rPr>
        <b/>
        <sz val="20"/>
        <color indexed="8"/>
        <rFont val="Arial"/>
        <family val="2"/>
      </rPr>
      <t>n</t>
    </r>
  </si>
  <si>
    <t>Brown T</t>
  </si>
  <si>
    <t>Allsop A</t>
  </si>
  <si>
    <t>Campbell A</t>
  </si>
  <si>
    <t>Hamps. B &amp; A</t>
  </si>
  <si>
    <t>Hamps. B + C</t>
  </si>
  <si>
    <t xml:space="preserve">Day N  </t>
  </si>
  <si>
    <t>2016-17 H/cap</t>
  </si>
  <si>
    <r>
      <t xml:space="preserve">Beadle S             </t>
    </r>
    <r>
      <rPr>
        <b/>
        <sz val="26"/>
        <color indexed="8"/>
        <rFont val="Arial"/>
        <family val="2"/>
      </rPr>
      <t xml:space="preserve">         </t>
    </r>
  </si>
  <si>
    <t xml:space="preserve">King D                 </t>
  </si>
  <si>
    <t xml:space="preserve">Lloyd D               </t>
  </si>
  <si>
    <t xml:space="preserve">Suthill D               </t>
  </si>
  <si>
    <t xml:space="preserve">Spowage T           </t>
  </si>
  <si>
    <t xml:space="preserve">Harrison F              </t>
  </si>
  <si>
    <t xml:space="preserve">Otomeris U            </t>
  </si>
  <si>
    <t xml:space="preserve">Coates B           </t>
  </si>
  <si>
    <t xml:space="preserve">Rockcliff   A      </t>
  </si>
  <si>
    <t xml:space="preserve">Smith A             </t>
  </si>
  <si>
    <r>
      <t xml:space="preserve">Anderson J       </t>
    </r>
    <r>
      <rPr>
        <b/>
        <sz val="26"/>
        <color indexed="10"/>
        <rFont val="Arial"/>
        <family val="2"/>
      </rPr>
      <t xml:space="preserve"> </t>
    </r>
  </si>
  <si>
    <r>
      <t xml:space="preserve">Bell D                 </t>
    </r>
    <r>
      <rPr>
        <b/>
        <sz val="26"/>
        <color indexed="10"/>
        <rFont val="Arial"/>
        <family val="2"/>
      </rPr>
      <t xml:space="preserve"> </t>
    </r>
  </si>
  <si>
    <t xml:space="preserve">Neesam L          </t>
  </si>
  <si>
    <t xml:space="preserve">Powell S             </t>
  </si>
  <si>
    <t xml:space="preserve">Wilkinson R        </t>
  </si>
  <si>
    <r>
      <t xml:space="preserve">Willis P           </t>
    </r>
    <r>
      <rPr>
        <b/>
        <sz val="26"/>
        <color indexed="8"/>
        <rFont val="Arial"/>
        <family val="2"/>
      </rPr>
      <t xml:space="preserve">    </t>
    </r>
  </si>
  <si>
    <t xml:space="preserve">Rayner A           </t>
  </si>
  <si>
    <t xml:space="preserve">Gordon L             </t>
  </si>
  <si>
    <t xml:space="preserve">Dixon R              </t>
  </si>
  <si>
    <t xml:space="preserve">Beecroft M           </t>
  </si>
  <si>
    <t xml:space="preserve">Collett A      </t>
  </si>
  <si>
    <t xml:space="preserve">Hampsthwaite 'B' </t>
  </si>
  <si>
    <t xml:space="preserve">Kirkby Malzeard 'A' </t>
  </si>
  <si>
    <t xml:space="preserve">Hookstone </t>
  </si>
  <si>
    <t xml:space="preserve">Ripley 'A' </t>
  </si>
  <si>
    <t xml:space="preserve">Markington </t>
  </si>
  <si>
    <t xml:space="preserve">Darley </t>
  </si>
  <si>
    <t xml:space="preserve">Ripley 'B' </t>
  </si>
  <si>
    <t xml:space="preserve">Pateley Social  </t>
  </si>
  <si>
    <t xml:space="preserve">Hamps. C </t>
  </si>
  <si>
    <r>
      <t xml:space="preserve">Whitehouse A     NP  </t>
    </r>
    <r>
      <rPr>
        <b/>
        <sz val="26"/>
        <color indexed="8"/>
        <rFont val="Arial"/>
        <family val="2"/>
      </rPr>
      <t xml:space="preserve">            </t>
    </r>
    <r>
      <rPr>
        <b/>
        <sz val="26"/>
        <color indexed="10"/>
        <rFont val="Arial"/>
        <family val="2"/>
      </rPr>
      <t xml:space="preserve"> </t>
    </r>
  </si>
  <si>
    <t>Birstwith B</t>
  </si>
  <si>
    <t>Kirkby Malz.  A</t>
  </si>
  <si>
    <t>Blackburn S</t>
  </si>
  <si>
    <t xml:space="preserve">Day NG  jnr  </t>
  </si>
  <si>
    <t>Shepherd  M.</t>
  </si>
  <si>
    <t>Hamps. B+C</t>
  </si>
  <si>
    <t>Fisher D</t>
  </si>
  <si>
    <t>Kirkby Malz.'B'</t>
  </si>
  <si>
    <t>Kitching  M</t>
  </si>
  <si>
    <t xml:space="preserve">Atkinson S          </t>
  </si>
  <si>
    <t>Sheard K.   NP</t>
  </si>
  <si>
    <r>
      <t xml:space="preserve"> * </t>
    </r>
    <r>
      <rPr>
        <b/>
        <sz val="10"/>
        <rFont val="Verdana"/>
        <family val="2"/>
      </rPr>
      <t>denotes point(s) deducted for incomplete scorecards.</t>
    </r>
    <r>
      <rPr>
        <b/>
        <sz val="14"/>
        <rFont val="Verdana"/>
        <family val="2"/>
      </rPr>
      <t xml:space="preserve">      </t>
    </r>
    <r>
      <rPr>
        <b/>
        <sz val="14"/>
        <color indexed="9"/>
        <rFont val="Verdana"/>
        <family val="2"/>
      </rPr>
      <t>.</t>
    </r>
  </si>
  <si>
    <t>2017-18 H/cap</t>
  </si>
  <si>
    <t xml:space="preserve">Bartle D   </t>
  </si>
  <si>
    <t xml:space="preserve">Brownlee A             </t>
  </si>
  <si>
    <t xml:space="preserve">Nesbit R         </t>
  </si>
  <si>
    <t xml:space="preserve">Whitehouse A                   </t>
  </si>
  <si>
    <t xml:space="preserve">Watchhorn J               </t>
  </si>
  <si>
    <t xml:space="preserve">Corr B                             </t>
  </si>
  <si>
    <t xml:space="preserve">Collins J                    </t>
  </si>
  <si>
    <t xml:space="preserve">Miller C                            </t>
  </si>
  <si>
    <t xml:space="preserve">Sheard K.            </t>
  </si>
  <si>
    <t xml:space="preserve">Armitage S.     </t>
  </si>
  <si>
    <t xml:space="preserve">Armitage P.     </t>
  </si>
  <si>
    <t xml:space="preserve">Hardcastle C      </t>
  </si>
  <si>
    <t xml:space="preserve">Day NP snr      </t>
  </si>
  <si>
    <t xml:space="preserve">Laing J        </t>
  </si>
  <si>
    <t xml:space="preserve">McConnell A        </t>
  </si>
  <si>
    <t xml:space="preserve">Takacs K      </t>
  </si>
  <si>
    <t xml:space="preserve">McDonnell S.              </t>
  </si>
  <si>
    <t xml:space="preserve">Ward A                   </t>
  </si>
  <si>
    <t xml:space="preserve">O'Brien B.                                </t>
  </si>
  <si>
    <t xml:space="preserve">O'Brien J.    </t>
  </si>
  <si>
    <t xml:space="preserve">McEnhill   T                          </t>
  </si>
  <si>
    <t xml:space="preserve">Sidney T                                </t>
  </si>
  <si>
    <t xml:space="preserve">Temple P.   </t>
  </si>
  <si>
    <t xml:space="preserve">Walley  J        </t>
  </si>
  <si>
    <t xml:space="preserve">Snow J      </t>
  </si>
  <si>
    <t xml:space="preserve">Norton A       </t>
  </si>
  <si>
    <r>
      <t>Nicholson  J.  S</t>
    </r>
    <r>
      <rPr>
        <b/>
        <sz val="20"/>
        <rFont val="Arial"/>
        <family val="2"/>
      </rPr>
      <t xml:space="preserve">nr </t>
    </r>
  </si>
  <si>
    <t xml:space="preserve">Ripley C </t>
  </si>
  <si>
    <t xml:space="preserve">Ripley B </t>
  </si>
  <si>
    <t xml:space="preserve">Hampsthwaite 'C'  </t>
  </si>
  <si>
    <r>
      <t xml:space="preserve">Hampsthwaite 'A' </t>
    </r>
    <r>
      <rPr>
        <b/>
        <sz val="14"/>
        <rFont val="Verdana"/>
        <family val="2"/>
      </rPr>
      <t xml:space="preserve"> </t>
    </r>
  </si>
  <si>
    <t>X</t>
  </si>
  <si>
    <t xml:space="preserve">Evans S  </t>
  </si>
  <si>
    <t>UNLESS OTHERWISE AGREED IN ADVANCE, NEW PLAYERS TO PLAY OFF SCRATCH</t>
  </si>
  <si>
    <t xml:space="preserve">Swales  A.          </t>
  </si>
  <si>
    <t xml:space="preserve">Osborne P      </t>
  </si>
  <si>
    <t>2018-19 H/cap</t>
  </si>
  <si>
    <t xml:space="preserve">Birstwith </t>
  </si>
  <si>
    <t xml:space="preserve">Wood J           </t>
  </si>
  <si>
    <t xml:space="preserve">Harland G                            </t>
  </si>
  <si>
    <t xml:space="preserve">Hancock G                           </t>
  </si>
  <si>
    <t xml:space="preserve">Thompson D      </t>
  </si>
  <si>
    <t xml:space="preserve">Boswell R   </t>
  </si>
  <si>
    <t xml:space="preserve">Constantine M </t>
  </si>
  <si>
    <t xml:space="preserve">Leach K                    </t>
  </si>
  <si>
    <t xml:space="preserve">Whitehead T           </t>
  </si>
  <si>
    <t>Free Week</t>
  </si>
  <si>
    <t>Birstwith</t>
  </si>
  <si>
    <t>Pateley Soc.</t>
  </si>
  <si>
    <t xml:space="preserve">Ripley 'C'     </t>
  </si>
  <si>
    <t>Hamps. A+B</t>
  </si>
  <si>
    <t xml:space="preserve">WHICH WILL BE REVIEWED AT HALF-WAY STAGE.  </t>
  </si>
  <si>
    <t>Davies C.      N.P.</t>
  </si>
  <si>
    <t>Thursday 12 December 2019 - Individual Knock-out First round.</t>
  </si>
  <si>
    <t>Thursday 13 February 2020 - Individual Knock-out Second round.</t>
  </si>
  <si>
    <t>Thursday 2 April 2020 - Individual Quarter Final/Semi-Final</t>
  </si>
  <si>
    <t>Markington &amp; District Snooker Fixtures 2019-20</t>
  </si>
  <si>
    <t>MARKINGTON &amp; DISTRICT SNOOKER LEAGUE 2019-20 INDIVIDUAL HANDICAPS</t>
  </si>
  <si>
    <t>Markington &amp; District Snooker League 2019-20</t>
  </si>
  <si>
    <t>2019-20 H/cap</t>
  </si>
  <si>
    <t>03/09/</t>
  </si>
  <si>
    <t>10/09/</t>
  </si>
  <si>
    <t>17/09/</t>
  </si>
  <si>
    <t>24/09/</t>
  </si>
  <si>
    <t>01/10/</t>
  </si>
  <si>
    <t>08/10/</t>
  </si>
  <si>
    <t>15/10/</t>
  </si>
  <si>
    <t>22/10/</t>
  </si>
  <si>
    <t>29/10/</t>
  </si>
  <si>
    <t>05/11/</t>
  </si>
  <si>
    <t>12/11/</t>
  </si>
  <si>
    <t>19/11/</t>
  </si>
  <si>
    <t>26/11/</t>
  </si>
  <si>
    <t>03/12/</t>
  </si>
  <si>
    <t>10/12/</t>
  </si>
  <si>
    <t>17/12/</t>
  </si>
  <si>
    <t>07/01/</t>
  </si>
  <si>
    <t>14/01/</t>
  </si>
  <si>
    <t>21/01/</t>
  </si>
  <si>
    <t>28/01/</t>
  </si>
  <si>
    <t>04/02/</t>
  </si>
  <si>
    <t>11/02/</t>
  </si>
  <si>
    <t>18/02/</t>
  </si>
  <si>
    <t>25/02/</t>
  </si>
  <si>
    <t>03/03/</t>
  </si>
  <si>
    <t>10/03/</t>
  </si>
  <si>
    <t>17/03/</t>
  </si>
  <si>
    <t>24/03/</t>
  </si>
  <si>
    <t>31/03/</t>
  </si>
  <si>
    <t>07/04/</t>
  </si>
  <si>
    <t xml:space="preserve">Metcalfe R   </t>
  </si>
  <si>
    <t xml:space="preserve">Taylor J               </t>
  </si>
  <si>
    <t xml:space="preserve">Openshaw J.               </t>
  </si>
  <si>
    <t xml:space="preserve">Thomas L.   </t>
  </si>
  <si>
    <t xml:space="preserve">Berry G.                         </t>
  </si>
  <si>
    <t xml:space="preserve">Birk S                              </t>
  </si>
  <si>
    <t xml:space="preserve">Tasker G                   </t>
  </si>
  <si>
    <t xml:space="preserve">Henry P.    </t>
  </si>
  <si>
    <t xml:space="preserve">Walker A </t>
  </si>
  <si>
    <t xml:space="preserve">Sidley D  </t>
  </si>
  <si>
    <t xml:space="preserve">Preece J.     </t>
  </si>
  <si>
    <t xml:space="preserve">Wardman J.                             </t>
  </si>
  <si>
    <t xml:space="preserve">Gribben C   </t>
  </si>
  <si>
    <t>Tuesday 03 September</t>
  </si>
  <si>
    <t>Tuesday 10 September</t>
  </si>
  <si>
    <t>Tuesday 17 September</t>
  </si>
  <si>
    <t>Tuesday 24 September</t>
  </si>
  <si>
    <t>Tuesday 1 October</t>
  </si>
  <si>
    <t>Tuesday 08 October</t>
  </si>
  <si>
    <t>Tuesday 15 October</t>
  </si>
  <si>
    <t>Tuesday 22 October</t>
  </si>
  <si>
    <t>Tuesday 29 October</t>
  </si>
  <si>
    <t>Tuesday 05 November</t>
  </si>
  <si>
    <t>Tuesday 12 November</t>
  </si>
  <si>
    <t>Tuesday 19 November</t>
  </si>
  <si>
    <t>Tuesday 26 November</t>
  </si>
  <si>
    <t>Tuesday 03 December</t>
  </si>
  <si>
    <t>Tuesday 10 December</t>
  </si>
  <si>
    <t>Tuesday 17 December</t>
  </si>
  <si>
    <t>Tuesday 07 January</t>
  </si>
  <si>
    <t>Tuesday 14 January</t>
  </si>
  <si>
    <t>Tuesday 21 January</t>
  </si>
  <si>
    <t>Tuesday 4 February</t>
  </si>
  <si>
    <t>Tuesday 28 January</t>
  </si>
  <si>
    <t>Tuesday 11 February</t>
  </si>
  <si>
    <t>Tuesday 18 February</t>
  </si>
  <si>
    <t>Tuesday 25 Febraury</t>
  </si>
  <si>
    <t>Tuesday 3 March</t>
  </si>
  <si>
    <t>Tuesday 10 March</t>
  </si>
  <si>
    <t>Tuesday 17 March</t>
  </si>
  <si>
    <t>Tuesday 24 March</t>
  </si>
  <si>
    <t>Tuesday 31 March</t>
  </si>
  <si>
    <t>Tuesday 07 April</t>
  </si>
  <si>
    <t xml:space="preserve">Youhill G.  </t>
  </si>
  <si>
    <t>Langstreth C     N.P.</t>
  </si>
  <si>
    <t>Coughlin P     N.P.</t>
  </si>
  <si>
    <t>WW</t>
  </si>
  <si>
    <t xml:space="preserve">Atkinson J </t>
  </si>
  <si>
    <t>WL</t>
  </si>
  <si>
    <t xml:space="preserve">Harrison H    N.P.  </t>
  </si>
  <si>
    <t>LW</t>
  </si>
  <si>
    <t>LL</t>
  </si>
  <si>
    <t>31 L.Gordon</t>
  </si>
  <si>
    <t xml:space="preserve">Course A           </t>
  </si>
  <si>
    <t xml:space="preserve">Clark L     N.P           </t>
  </si>
  <si>
    <r>
      <t xml:space="preserve">Kirkby Malzeard 'B' </t>
    </r>
    <r>
      <rPr>
        <b/>
        <sz val="12"/>
        <rFont val="Verdana"/>
        <family val="2"/>
      </rPr>
      <t xml:space="preserve"> </t>
    </r>
  </si>
  <si>
    <t>Chadwick P</t>
  </si>
  <si>
    <t>WWL</t>
  </si>
  <si>
    <t>33 G.Harland</t>
  </si>
  <si>
    <t>31 J.Taylor</t>
  </si>
  <si>
    <t>44 M.Stevens 42 C.Langstreth</t>
  </si>
  <si>
    <t>34 K.Portwood</t>
  </si>
  <si>
    <t>30 P.Baul 31 T.Bowen</t>
  </si>
  <si>
    <t>McDonald C     N.P.</t>
  </si>
  <si>
    <t>32 A.Pullan</t>
  </si>
  <si>
    <t xml:space="preserve">Pateley Social </t>
  </si>
  <si>
    <t>31 J.Preece</t>
  </si>
  <si>
    <t>39 J.Collins</t>
  </si>
  <si>
    <t xml:space="preserve">Harrison M            </t>
  </si>
  <si>
    <t>31J.Metcalfe 30 T.Cranage 36 G.Harland</t>
  </si>
  <si>
    <t>Final League Table 2020</t>
  </si>
  <si>
    <t>Harrison S.    N.P.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</si>
</sst>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8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36"/>
      <name val="Arial"/>
      <family val="2"/>
    </font>
    <font>
      <b/>
      <sz val="36"/>
      <color indexed="23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b/>
      <sz val="22"/>
      <name val="Arial"/>
      <family val="2"/>
    </font>
    <font>
      <sz val="20"/>
      <name val="Verdana"/>
      <family val="2"/>
    </font>
    <font>
      <b/>
      <sz val="20"/>
      <color indexed="23"/>
      <name val="Arial"/>
      <family val="2"/>
    </font>
    <font>
      <b/>
      <sz val="20"/>
      <name val="Verdana"/>
      <family val="2"/>
    </font>
    <font>
      <sz val="20"/>
      <name val="Arial"/>
      <family val="0"/>
    </font>
    <font>
      <sz val="20"/>
      <color indexed="23"/>
      <name val="Arial"/>
      <family val="2"/>
    </font>
    <font>
      <b/>
      <sz val="20"/>
      <color indexed="22"/>
      <name val="Arial"/>
      <family val="2"/>
    </font>
    <font>
      <b/>
      <sz val="20"/>
      <color indexed="12"/>
      <name val="Arial"/>
      <family val="2"/>
    </font>
    <font>
      <b/>
      <sz val="32"/>
      <color indexed="23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b/>
      <sz val="32"/>
      <color indexed="57"/>
      <name val="Arial"/>
      <family val="2"/>
    </font>
    <font>
      <b/>
      <sz val="32"/>
      <color indexed="10"/>
      <name val="Arial"/>
      <family val="2"/>
    </font>
    <font>
      <sz val="32"/>
      <color indexed="23"/>
      <name val="Arial"/>
      <family val="2"/>
    </font>
    <font>
      <b/>
      <sz val="36"/>
      <color indexed="44"/>
      <name val="Arial"/>
      <family val="0"/>
    </font>
    <font>
      <b/>
      <sz val="20"/>
      <color indexed="44"/>
      <name val="Verdana"/>
      <family val="2"/>
    </font>
    <font>
      <b/>
      <sz val="20"/>
      <color indexed="44"/>
      <name val="Arial"/>
      <family val="0"/>
    </font>
    <font>
      <b/>
      <sz val="12"/>
      <color indexed="44"/>
      <name val="Arial"/>
      <family val="0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b/>
      <sz val="26"/>
      <color indexed="8"/>
      <name val="Arial"/>
      <family val="2"/>
    </font>
    <font>
      <b/>
      <sz val="26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4"/>
      <color indexed="9"/>
      <name val="Verdana"/>
      <family val="2"/>
    </font>
    <font>
      <b/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26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23"/>
      <name val="Arial"/>
      <family val="2"/>
    </font>
    <font>
      <b/>
      <sz val="36"/>
      <color indexed="10"/>
      <name val="Arial"/>
      <family val="0"/>
    </font>
    <font>
      <b/>
      <sz val="20"/>
      <color indexed="10"/>
      <name val="Verdana"/>
      <family val="2"/>
    </font>
    <font>
      <b/>
      <sz val="20"/>
      <color indexed="10"/>
      <name val="Arial"/>
      <family val="0"/>
    </font>
    <font>
      <b/>
      <sz val="32"/>
      <color indexed="4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1" fontId="41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" fontId="41" fillId="2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1" fontId="45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/>
    </xf>
    <xf numFmtId="1" fontId="35" fillId="2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51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68" fontId="54" fillId="0" borderId="6" xfId="0" applyNumberFormat="1" applyFont="1" applyFill="1" applyBorder="1" applyAlignment="1">
      <alignment/>
    </xf>
    <xf numFmtId="168" fontId="55" fillId="0" borderId="6" xfId="0" applyNumberFormat="1" applyFont="1" applyFill="1" applyBorder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69" fontId="34" fillId="0" borderId="6" xfId="0" applyNumberFormat="1" applyFont="1" applyFill="1" applyBorder="1" applyAlignment="1">
      <alignment horizontal="center" textRotation="90"/>
    </xf>
    <xf numFmtId="168" fontId="34" fillId="0" borderId="6" xfId="0" applyNumberFormat="1" applyFont="1" applyFill="1" applyBorder="1" applyAlignment="1">
      <alignment/>
    </xf>
    <xf numFmtId="168" fontId="34" fillId="0" borderId="6" xfId="0" applyNumberFormat="1" applyFont="1" applyFill="1" applyBorder="1" applyAlignment="1">
      <alignment horizontal="center"/>
    </xf>
    <xf numFmtId="1" fontId="34" fillId="0" borderId="6" xfId="0" applyNumberFormat="1" applyFont="1" applyFill="1" applyBorder="1" applyAlignment="1">
      <alignment horizontal="center"/>
    </xf>
    <xf numFmtId="0" fontId="34" fillId="0" borderId="6" xfId="0" applyFont="1" applyBorder="1" applyAlignment="1">
      <alignment/>
    </xf>
    <xf numFmtId="0" fontId="5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69" fontId="34" fillId="0" borderId="7" xfId="0" applyNumberFormat="1" applyFont="1" applyFill="1" applyBorder="1" applyAlignment="1">
      <alignment horizontal="center" textRotation="90"/>
    </xf>
    <xf numFmtId="1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42" fillId="2" borderId="0" xfId="0" applyNumberFormat="1" applyFont="1" applyFill="1" applyBorder="1" applyAlignment="1" applyProtection="1">
      <alignment/>
      <protection hidden="1" locked="0"/>
    </xf>
    <xf numFmtId="1" fontId="47" fillId="2" borderId="0" xfId="0" applyNumberFormat="1" applyFont="1" applyFill="1" applyBorder="1" applyAlignment="1" applyProtection="1">
      <alignment/>
      <protection hidden="1" locked="0"/>
    </xf>
    <xf numFmtId="1" fontId="50" fillId="2" borderId="0" xfId="0" applyNumberFormat="1" applyFont="1" applyFill="1" applyAlignment="1" applyProtection="1">
      <alignment/>
      <protection hidden="1" locked="0"/>
    </xf>
    <xf numFmtId="1" fontId="54" fillId="2" borderId="0" xfId="0" applyNumberFormat="1" applyFont="1" applyFill="1" applyBorder="1" applyAlignment="1" applyProtection="1">
      <alignment/>
      <protection hidden="1" locked="0"/>
    </xf>
    <xf numFmtId="167" fontId="41" fillId="2" borderId="6" xfId="0" applyNumberFormat="1" applyFont="1" applyFill="1" applyBorder="1" applyAlignment="1" applyProtection="1">
      <alignment horizontal="center" wrapText="1"/>
      <protection hidden="1" locked="0"/>
    </xf>
    <xf numFmtId="1" fontId="56" fillId="2" borderId="0" xfId="0" applyNumberFormat="1" applyFont="1" applyFill="1" applyBorder="1" applyAlignment="1" applyProtection="1">
      <alignment horizontal="center"/>
      <protection hidden="1" locked="0"/>
    </xf>
    <xf numFmtId="1" fontId="57" fillId="2" borderId="0" xfId="0" applyNumberFormat="1" applyFont="1" applyFill="1" applyBorder="1" applyAlignment="1" applyProtection="1">
      <alignment horizontal="center"/>
      <protection hidden="1" locked="0"/>
    </xf>
    <xf numFmtId="1" fontId="53" fillId="2" borderId="0" xfId="0" applyNumberFormat="1" applyFont="1" applyFill="1" applyBorder="1" applyAlignment="1" applyProtection="1">
      <alignment horizontal="center"/>
      <protection hidden="1" locked="0"/>
    </xf>
    <xf numFmtId="1" fontId="58" fillId="2" borderId="0" xfId="0" applyNumberFormat="1" applyFont="1" applyFill="1" applyBorder="1" applyAlignment="1" applyProtection="1">
      <alignment/>
      <protection hidden="1" locked="0"/>
    </xf>
    <xf numFmtId="1" fontId="58" fillId="2" borderId="0" xfId="0" applyNumberFormat="1" applyFont="1" applyFill="1" applyAlignment="1" applyProtection="1">
      <alignment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41" fillId="2" borderId="0" xfId="0" applyNumberFormat="1" applyFont="1" applyFill="1" applyBorder="1" applyAlignment="1" applyProtection="1">
      <alignment/>
      <protection hidden="1" locked="0"/>
    </xf>
    <xf numFmtId="0" fontId="43" fillId="2" borderId="0" xfId="0" applyFont="1" applyFill="1" applyBorder="1" applyAlignment="1" applyProtection="1">
      <alignment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1" fontId="35" fillId="2" borderId="0" xfId="0" applyNumberFormat="1" applyFont="1" applyFill="1" applyBorder="1" applyAlignment="1" applyProtection="1">
      <alignment/>
      <protection hidden="1" locked="0"/>
    </xf>
    <xf numFmtId="0" fontId="49" fillId="2" borderId="0" xfId="0" applyFont="1" applyFill="1" applyAlignment="1" applyProtection="1">
      <alignment/>
      <protection hidden="1" locked="0"/>
    </xf>
    <xf numFmtId="1" fontId="49" fillId="2" borderId="0" xfId="0" applyNumberFormat="1" applyFont="1" applyFill="1" applyAlignment="1" applyProtection="1">
      <alignment/>
      <protection hidden="1" locked="0"/>
    </xf>
    <xf numFmtId="0" fontId="35" fillId="2" borderId="0" xfId="0" applyFont="1" applyFill="1" applyBorder="1" applyAlignment="1" applyProtection="1">
      <alignment/>
      <protection hidden="1" locked="0"/>
    </xf>
    <xf numFmtId="0" fontId="49" fillId="2" borderId="0" xfId="0" applyFont="1" applyFill="1" applyBorder="1" applyAlignment="1" applyProtection="1">
      <alignment/>
      <protection hidden="1" locked="0"/>
    </xf>
    <xf numFmtId="1" fontId="51" fillId="2" borderId="0" xfId="0" applyNumberFormat="1" applyFont="1" applyFill="1" applyBorder="1" applyAlignment="1" applyProtection="1">
      <alignment/>
      <protection hidden="1" locked="0"/>
    </xf>
    <xf numFmtId="0" fontId="51" fillId="2" borderId="0" xfId="0" applyFont="1" applyFill="1" applyBorder="1" applyAlignment="1" applyProtection="1">
      <alignment/>
      <protection hidden="1" locked="0"/>
    </xf>
    <xf numFmtId="0" fontId="48" fillId="2" borderId="0" xfId="0" applyFont="1" applyFill="1" applyBorder="1" applyAlignment="1" applyProtection="1">
      <alignment/>
      <protection hidden="1" locked="0"/>
    </xf>
    <xf numFmtId="1" fontId="52" fillId="2" borderId="0" xfId="0" applyNumberFormat="1" applyFont="1" applyFill="1" applyBorder="1" applyAlignment="1" applyProtection="1">
      <alignment/>
      <protection hidden="1" locked="0"/>
    </xf>
    <xf numFmtId="0" fontId="26" fillId="2" borderId="0" xfId="0" applyFont="1" applyFill="1" applyBorder="1" applyAlignment="1" applyProtection="1">
      <alignment/>
      <protection hidden="1" locked="0"/>
    </xf>
    <xf numFmtId="1" fontId="32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1" fontId="32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168" fontId="54" fillId="0" borderId="6" xfId="0" applyNumberFormat="1" applyFont="1" applyFill="1" applyBorder="1" applyAlignment="1" applyProtection="1">
      <alignment/>
      <protection hidden="1" locked="0"/>
    </xf>
    <xf numFmtId="1" fontId="45" fillId="0" borderId="6" xfId="0" applyNumberFormat="1" applyFont="1" applyFill="1" applyBorder="1" applyAlignment="1" applyProtection="1">
      <alignment horizontal="center" textRotation="180"/>
      <protection hidden="1" locked="0"/>
    </xf>
    <xf numFmtId="168" fontId="55" fillId="0" borderId="6" xfId="0" applyNumberFormat="1" applyFont="1" applyFill="1" applyBorder="1" applyAlignment="1" applyProtection="1">
      <alignment horizontal="center"/>
      <protection hidden="1" locked="0"/>
    </xf>
    <xf numFmtId="0" fontId="55" fillId="0" borderId="0" xfId="0" applyFont="1" applyFill="1" applyBorder="1" applyAlignment="1" applyProtection="1">
      <alignment/>
      <protection hidden="1" locked="0"/>
    </xf>
    <xf numFmtId="171" fontId="35" fillId="0" borderId="0" xfId="0" applyNumberFormat="1" applyFont="1" applyFill="1" applyBorder="1" applyAlignment="1" applyProtection="1">
      <alignment horizontal="center"/>
      <protection hidden="1" locked="0"/>
    </xf>
    <xf numFmtId="170" fontId="35" fillId="0" borderId="0" xfId="0" applyNumberFormat="1" applyFont="1" applyFill="1" applyBorder="1" applyAlignment="1" applyProtection="1">
      <alignment horizontal="center"/>
      <protection hidden="1" locked="0"/>
    </xf>
    <xf numFmtId="0" fontId="35" fillId="0" borderId="0" xfId="0" applyFont="1" applyFill="1" applyBorder="1" applyAlignment="1" applyProtection="1">
      <alignment/>
      <protection hidden="1" locked="0"/>
    </xf>
    <xf numFmtId="171" fontId="5" fillId="0" borderId="0" xfId="0" applyNumberFormat="1" applyFont="1" applyFill="1" applyBorder="1" applyAlignment="1" applyProtection="1">
      <alignment horizontal="center"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171" fontId="33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31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31" fillId="0" borderId="0" xfId="0" applyNumberFormat="1" applyFont="1" applyFill="1" applyAlignment="1" applyProtection="1">
      <alignment/>
      <protection hidden="1" locked="0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 hidden="1" locked="0"/>
    </xf>
    <xf numFmtId="171" fontId="51" fillId="0" borderId="0" xfId="0" applyNumberFormat="1" applyFont="1" applyFill="1" applyBorder="1" applyAlignment="1" applyProtection="1">
      <alignment horizontal="center"/>
      <protection hidden="1" locked="0"/>
    </xf>
    <xf numFmtId="170" fontId="51" fillId="0" borderId="0" xfId="0" applyNumberFormat="1" applyFont="1" applyFill="1" applyBorder="1" applyAlignment="1" applyProtection="1">
      <alignment horizontal="center"/>
      <protection hidden="1" locked="0"/>
    </xf>
    <xf numFmtId="1" fontId="51" fillId="0" borderId="0" xfId="0" applyNumberFormat="1" applyFont="1" applyFill="1" applyBorder="1" applyAlignment="1">
      <alignment horizontal="center"/>
    </xf>
    <xf numFmtId="1" fontId="67" fillId="2" borderId="0" xfId="0" applyNumberFormat="1" applyFont="1" applyFill="1" applyBorder="1" applyAlignment="1" applyProtection="1">
      <alignment horizontal="center"/>
      <protection hidden="1" locked="0"/>
    </xf>
    <xf numFmtId="49" fontId="32" fillId="0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" fontId="54" fillId="2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5" fillId="0" borderId="8" xfId="0" applyFont="1" applyFill="1" applyBorder="1" applyAlignment="1" applyProtection="1">
      <alignment/>
      <protection hidden="1" locked="0"/>
    </xf>
    <xf numFmtId="171" fontId="35" fillId="0" borderId="8" xfId="0" applyNumberFormat="1" applyFont="1" applyFill="1" applyBorder="1" applyAlignment="1" applyProtection="1">
      <alignment horizontal="center"/>
      <protection hidden="1" locked="0"/>
    </xf>
    <xf numFmtId="170" fontId="35" fillId="0" borderId="8" xfId="0" applyNumberFormat="1" applyFont="1" applyFill="1" applyBorder="1" applyAlignment="1" applyProtection="1">
      <alignment horizontal="center"/>
      <protection hidden="1" locked="0"/>
    </xf>
    <xf numFmtId="1" fontId="35" fillId="0" borderId="8" xfId="0" applyNumberFormat="1" applyFont="1" applyFill="1" applyBorder="1" applyAlignment="1">
      <alignment horizontal="center"/>
    </xf>
    <xf numFmtId="1" fontId="56" fillId="2" borderId="8" xfId="0" applyNumberFormat="1" applyFont="1" applyFill="1" applyBorder="1" applyAlignment="1" applyProtection="1">
      <alignment horizontal="center"/>
      <protection hidden="1" locked="0"/>
    </xf>
    <xf numFmtId="49" fontId="5" fillId="0" borderId="8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73" fillId="0" borderId="0" xfId="0" applyFont="1" applyFill="1" applyBorder="1" applyAlignment="1">
      <alignment/>
    </xf>
    <xf numFmtId="0" fontId="70" fillId="0" borderId="0" xfId="0" applyFont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textRotation="45"/>
    </xf>
    <xf numFmtId="0" fontId="37" fillId="0" borderId="0" xfId="20" applyFont="1" applyFill="1" applyBorder="1" applyAlignment="1">
      <alignment horizontal="right"/>
    </xf>
    <xf numFmtId="49" fontId="51" fillId="0" borderId="0" xfId="0" applyNumberFormat="1" applyFont="1" applyFill="1" applyBorder="1" applyAlignment="1">
      <alignment horizontal="center"/>
    </xf>
    <xf numFmtId="0" fontId="55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6" fillId="0" borderId="9" xfId="0" applyFont="1" applyFill="1" applyBorder="1" applyAlignment="1">
      <alignment/>
    </xf>
    <xf numFmtId="0" fontId="66" fillId="0" borderId="9" xfId="0" applyFont="1" applyFill="1" applyBorder="1" applyAlignment="1" applyProtection="1">
      <alignment/>
      <protection hidden="1" locked="0"/>
    </xf>
    <xf numFmtId="171" fontId="51" fillId="0" borderId="9" xfId="0" applyNumberFormat="1" applyFont="1" applyFill="1" applyBorder="1" applyAlignment="1" applyProtection="1">
      <alignment horizontal="center"/>
      <protection hidden="1" locked="0"/>
    </xf>
    <xf numFmtId="170" fontId="51" fillId="0" borderId="9" xfId="0" applyNumberFormat="1" applyFont="1" applyFill="1" applyBorder="1" applyAlignment="1" applyProtection="1">
      <alignment horizontal="center"/>
      <protection hidden="1" locked="0"/>
    </xf>
    <xf numFmtId="1" fontId="51" fillId="0" borderId="9" xfId="0" applyNumberFormat="1" applyFont="1" applyFill="1" applyBorder="1" applyAlignment="1">
      <alignment horizontal="center"/>
    </xf>
    <xf numFmtId="1" fontId="67" fillId="2" borderId="9" xfId="0" applyNumberFormat="1" applyFont="1" applyFill="1" applyBorder="1" applyAlignment="1" applyProtection="1">
      <alignment horizontal="center"/>
      <protection hidden="1" locked="0"/>
    </xf>
    <xf numFmtId="49" fontId="32" fillId="0" borderId="9" xfId="0" applyNumberFormat="1" applyFont="1" applyFill="1" applyBorder="1" applyAlignment="1" applyProtection="1">
      <alignment horizontal="center"/>
      <protection hidden="1"/>
    </xf>
    <xf numFmtId="0" fontId="68" fillId="0" borderId="9" xfId="0" applyFont="1" applyFill="1" applyBorder="1" applyAlignment="1">
      <alignment/>
    </xf>
    <xf numFmtId="0" fontId="69" fillId="0" borderId="9" xfId="0" applyFont="1" applyFill="1" applyBorder="1" applyAlignment="1">
      <alignment horizontal="center"/>
    </xf>
    <xf numFmtId="1" fontId="69" fillId="0" borderId="9" xfId="0" applyNumberFormat="1" applyFont="1" applyFill="1" applyBorder="1" applyAlignment="1">
      <alignment horizontal="center"/>
    </xf>
    <xf numFmtId="0" fontId="69" fillId="0" borderId="9" xfId="0" applyFont="1" applyFill="1" applyBorder="1" applyAlignment="1">
      <alignment/>
    </xf>
    <xf numFmtId="0" fontId="69" fillId="0" borderId="9" xfId="0" applyFont="1" applyBorder="1" applyAlignment="1">
      <alignment/>
    </xf>
    <xf numFmtId="0" fontId="66" fillId="0" borderId="8" xfId="0" applyFont="1" applyFill="1" applyBorder="1" applyAlignment="1">
      <alignment/>
    </xf>
    <xf numFmtId="0" fontId="66" fillId="0" borderId="8" xfId="0" applyFont="1" applyFill="1" applyBorder="1" applyAlignment="1" applyProtection="1">
      <alignment/>
      <protection hidden="1" locked="0"/>
    </xf>
    <xf numFmtId="170" fontId="51" fillId="0" borderId="8" xfId="0" applyNumberFormat="1" applyFont="1" applyFill="1" applyBorder="1" applyAlignment="1" applyProtection="1">
      <alignment horizontal="center"/>
      <protection hidden="1" locked="0"/>
    </xf>
    <xf numFmtId="1" fontId="51" fillId="0" borderId="8" xfId="0" applyNumberFormat="1" applyFont="1" applyFill="1" applyBorder="1" applyAlignment="1">
      <alignment horizontal="center"/>
    </xf>
    <xf numFmtId="1" fontId="67" fillId="2" borderId="8" xfId="0" applyNumberFormat="1" applyFont="1" applyFill="1" applyBorder="1" applyAlignment="1" applyProtection="1">
      <alignment horizontal="center"/>
      <protection hidden="1" locked="0"/>
    </xf>
    <xf numFmtId="49" fontId="32" fillId="0" borderId="8" xfId="0" applyNumberFormat="1" applyFont="1" applyFill="1" applyBorder="1" applyAlignment="1" applyProtection="1">
      <alignment horizontal="center"/>
      <protection hidden="1"/>
    </xf>
    <xf numFmtId="0" fontId="68" fillId="0" borderId="8" xfId="0" applyFont="1" applyFill="1" applyBorder="1" applyAlignment="1">
      <alignment/>
    </xf>
    <xf numFmtId="49" fontId="35" fillId="0" borderId="8" xfId="0" applyNumberFormat="1" applyFont="1" applyFill="1" applyBorder="1" applyAlignment="1">
      <alignment horizontal="center"/>
    </xf>
    <xf numFmtId="0" fontId="65" fillId="0" borderId="8" xfId="0" applyFont="1" applyFill="1" applyBorder="1" applyAlignment="1">
      <alignment/>
    </xf>
    <xf numFmtId="49" fontId="51" fillId="0" borderId="8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 applyProtection="1">
      <alignment/>
      <protection hidden="1" locked="0"/>
    </xf>
    <xf numFmtId="171" fontId="47" fillId="0" borderId="0" xfId="0" applyNumberFormat="1" applyFont="1" applyFill="1" applyBorder="1" applyAlignment="1" applyProtection="1">
      <alignment horizontal="center"/>
      <protection hidden="1" locked="0"/>
    </xf>
    <xf numFmtId="170" fontId="47" fillId="0" borderId="0" xfId="0" applyNumberFormat="1" applyFont="1" applyFill="1" applyBorder="1" applyAlignment="1" applyProtection="1">
      <alignment horizontal="center"/>
      <protection hidden="1" locked="0"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49" fontId="76" fillId="0" borderId="0" xfId="0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1" fontId="54" fillId="2" borderId="8" xfId="0" applyNumberFormat="1" applyFont="1" applyFill="1" applyBorder="1" applyAlignment="1" applyProtection="1">
      <alignment horizontal="center"/>
      <protection hidden="1" locked="0"/>
    </xf>
    <xf numFmtId="49" fontId="5" fillId="0" borderId="8" xfId="0" applyNumberFormat="1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8" xfId="0" applyNumberFormat="1" applyFont="1" applyFill="1" applyBorder="1" applyAlignment="1" applyProtection="1">
      <alignment horizontal="center"/>
      <protection hidden="1"/>
    </xf>
    <xf numFmtId="49" fontId="33" fillId="0" borderId="8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7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82" fillId="2" borderId="0" xfId="0" applyNumberFormat="1" applyFont="1" applyFill="1" applyBorder="1" applyAlignment="1" applyProtection="1">
      <alignment horizontal="center"/>
      <protection hidden="1" locked="0"/>
    </xf>
    <xf numFmtId="0" fontId="71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 applyProtection="1">
      <alignment/>
      <protection hidden="1" locked="0"/>
    </xf>
    <xf numFmtId="171" fontId="35" fillId="0" borderId="10" xfId="0" applyNumberFormat="1" applyFont="1" applyFill="1" applyBorder="1" applyAlignment="1" applyProtection="1">
      <alignment horizontal="center"/>
      <protection hidden="1" locked="0"/>
    </xf>
    <xf numFmtId="170" fontId="35" fillId="0" borderId="10" xfId="0" applyNumberFormat="1" applyFont="1" applyFill="1" applyBorder="1" applyAlignment="1" applyProtection="1">
      <alignment horizontal="center"/>
      <protection hidden="1" locked="0"/>
    </xf>
    <xf numFmtId="49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1" fontId="56" fillId="2" borderId="10" xfId="0" applyNumberFormat="1" applyFont="1" applyFill="1" applyBorder="1" applyAlignment="1" applyProtection="1">
      <alignment horizontal="center"/>
      <protection hidden="1" locked="0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49" fontId="33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1" fontId="41" fillId="0" borderId="0" xfId="0" applyNumberFormat="1" applyFont="1" applyFill="1" applyBorder="1" applyAlignment="1" applyProtection="1">
      <alignment/>
      <protection hidden="1"/>
    </xf>
    <xf numFmtId="1" fontId="35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9" fontId="34" fillId="0" borderId="6" xfId="0" applyNumberFormat="1" applyFont="1" applyFill="1" applyBorder="1" applyAlignment="1" applyProtection="1">
      <alignment horizontal="center" textRotation="90"/>
      <protection hidden="1"/>
    </xf>
    <xf numFmtId="171" fontId="81" fillId="0" borderId="0" xfId="0" applyNumberFormat="1" applyFont="1" applyFill="1" applyBorder="1" applyAlignment="1" applyProtection="1">
      <alignment horizontal="center"/>
      <protection hidden="1" locked="0"/>
    </xf>
    <xf numFmtId="170" fontId="81" fillId="0" borderId="0" xfId="0" applyNumberFormat="1" applyFont="1" applyFill="1" applyBorder="1" applyAlignment="1" applyProtection="1">
      <alignment horizontal="center"/>
      <protection hidden="1" locked="0"/>
    </xf>
    <xf numFmtId="1" fontId="41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49" fontId="81" fillId="0" borderId="0" xfId="0" applyNumberFormat="1" applyFont="1" applyFill="1" applyBorder="1" applyAlignment="1">
      <alignment horizontal="center"/>
    </xf>
    <xf numFmtId="1" fontId="81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1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65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171" fontId="3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20" applyFont="1" applyFill="1" applyBorder="1" applyAlignment="1">
      <alignment/>
    </xf>
    <xf numFmtId="0" fontId="38" fillId="0" borderId="0" xfId="0" applyFont="1" applyFill="1" applyAlignment="1">
      <alignment/>
    </xf>
    <xf numFmtId="0" fontId="85" fillId="0" borderId="12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wrapText="1"/>
    </xf>
    <xf numFmtId="0" fontId="85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7"/>
  <sheetViews>
    <sheetView showGridLines="0" view="pageBreakPreview" zoomScale="85" zoomScaleNormal="85" zoomScaleSheetLayoutView="85" workbookViewId="0" topLeftCell="A97">
      <selection activeCell="A97" sqref="A1:K16384"/>
    </sheetView>
  </sheetViews>
  <sheetFormatPr defaultColWidth="9.140625" defaultRowHeight="19.5" customHeight="1"/>
  <cols>
    <col min="1" max="1" width="3.421875" style="5" customWidth="1"/>
    <col min="2" max="2" width="17.57421875" style="217" customWidth="1"/>
    <col min="3" max="4" width="5.7109375" style="5" customWidth="1"/>
    <col min="5" max="5" width="17.00390625" style="74" customWidth="1"/>
    <col min="6" max="6" width="10.7109375" style="5" customWidth="1"/>
    <col min="7" max="7" width="17.8515625" style="217" customWidth="1"/>
    <col min="8" max="9" width="5.7109375" style="5" customWidth="1"/>
    <col min="10" max="10" width="17.00390625" style="74" customWidth="1"/>
    <col min="11" max="11" width="2.421875" style="11" customWidth="1"/>
    <col min="12" max="18" width="9.140625" style="11" customWidth="1"/>
    <col min="19" max="21" width="7.140625" style="5" customWidth="1"/>
    <col min="22" max="22" width="18.421875" style="2" bestFit="1" customWidth="1"/>
    <col min="23" max="23" width="8.28125" style="5" customWidth="1"/>
    <col min="24" max="24" width="8.28125" style="2" customWidth="1"/>
    <col min="25" max="25" width="8.28125" style="5" customWidth="1"/>
    <col min="26" max="26" width="7.8515625" style="2" customWidth="1"/>
    <col min="27" max="27" width="9.140625" style="4" customWidth="1"/>
    <col min="28" max="28" width="9.140625" style="2" customWidth="1"/>
    <col min="29" max="16384" width="9.140625" style="5" customWidth="1"/>
  </cols>
  <sheetData>
    <row r="1" spans="2:28" s="28" customFormat="1" ht="35.25" customHeight="1">
      <c r="B1" s="344" t="s">
        <v>394</v>
      </c>
      <c r="C1" s="345"/>
      <c r="D1" s="345"/>
      <c r="E1" s="345"/>
      <c r="F1" s="345"/>
      <c r="G1" s="345"/>
      <c r="H1" s="345"/>
      <c r="I1" s="345"/>
      <c r="J1" s="345"/>
      <c r="K1" s="29"/>
      <c r="L1" s="29"/>
      <c r="M1" s="29"/>
      <c r="N1" s="29"/>
      <c r="O1" s="29"/>
      <c r="P1" s="29"/>
      <c r="Q1" s="29"/>
      <c r="R1" s="29"/>
      <c r="V1" s="48"/>
      <c r="X1" s="48"/>
      <c r="Z1" s="48"/>
      <c r="AB1" s="48"/>
    </row>
    <row r="2" spans="2:28" s="12" customFormat="1" ht="19.5" customHeight="1">
      <c r="B2" s="43"/>
      <c r="E2" s="213"/>
      <c r="G2" s="43"/>
      <c r="J2" s="213"/>
      <c r="V2" s="49"/>
      <c r="X2" s="49"/>
      <c r="Z2" s="49"/>
      <c r="AB2" s="49"/>
    </row>
    <row r="3" spans="2:28" s="12" customFormat="1" ht="19.5" customHeight="1">
      <c r="B3" s="346" t="s">
        <v>391</v>
      </c>
      <c r="C3" s="346"/>
      <c r="D3" s="346"/>
      <c r="E3" s="346"/>
      <c r="F3" s="346"/>
      <c r="G3" s="346"/>
      <c r="H3" s="346"/>
      <c r="I3" s="346"/>
      <c r="J3" s="346"/>
      <c r="V3" s="49"/>
      <c r="X3" s="49"/>
      <c r="Z3" s="49"/>
      <c r="AB3" s="49"/>
    </row>
    <row r="4" spans="2:28" s="12" customFormat="1" ht="19.5" customHeight="1">
      <c r="B4" s="43" t="s">
        <v>392</v>
      </c>
      <c r="C4" s="43"/>
      <c r="D4" s="43"/>
      <c r="E4" s="213"/>
      <c r="F4" s="43"/>
      <c r="G4" s="43"/>
      <c r="H4" s="43"/>
      <c r="I4" s="43"/>
      <c r="J4" s="213"/>
      <c r="V4" s="49"/>
      <c r="X4" s="49"/>
      <c r="Z4" s="49"/>
      <c r="AB4" s="49"/>
    </row>
    <row r="5" spans="2:28" s="20" customFormat="1" ht="19.5" customHeight="1">
      <c r="B5" s="43" t="s">
        <v>393</v>
      </c>
      <c r="C5" s="43"/>
      <c r="D5" s="43"/>
      <c r="E5" s="213"/>
      <c r="F5" s="43"/>
      <c r="G5" s="43"/>
      <c r="H5" s="43"/>
      <c r="I5" s="43"/>
      <c r="J5" s="213"/>
      <c r="K5" s="12"/>
      <c r="L5" s="12"/>
      <c r="M5" s="12"/>
      <c r="N5" s="12"/>
      <c r="O5" s="12"/>
      <c r="P5" s="12"/>
      <c r="Q5" s="12"/>
      <c r="R5" s="12"/>
      <c r="V5" s="50"/>
      <c r="X5" s="50"/>
      <c r="Z5" s="50"/>
      <c r="AB5" s="50"/>
    </row>
    <row r="6" spans="2:28" s="20" customFormat="1" ht="19.5" customHeight="1">
      <c r="B6" s="43"/>
      <c r="C6" s="43"/>
      <c r="D6" s="43"/>
      <c r="E6" s="213"/>
      <c r="F6" s="43"/>
      <c r="G6" s="43"/>
      <c r="H6" s="43"/>
      <c r="I6" s="43"/>
      <c r="J6" s="213"/>
      <c r="K6" s="12"/>
      <c r="L6" s="12"/>
      <c r="M6" s="12"/>
      <c r="N6" s="12"/>
      <c r="O6" s="12"/>
      <c r="P6" s="12"/>
      <c r="Q6" s="12"/>
      <c r="R6" s="12"/>
      <c r="V6" s="50"/>
      <c r="X6" s="50"/>
      <c r="Z6" s="50"/>
      <c r="AB6" s="50"/>
    </row>
    <row r="7" spans="2:28" s="20" customFormat="1" ht="19.5" customHeight="1">
      <c r="B7" s="43"/>
      <c r="C7" s="43"/>
      <c r="D7" s="43"/>
      <c r="E7" s="213"/>
      <c r="F7" s="43"/>
      <c r="G7" s="43"/>
      <c r="H7" s="43"/>
      <c r="I7" s="43"/>
      <c r="J7" s="213"/>
      <c r="K7" s="12"/>
      <c r="L7" s="12"/>
      <c r="M7" s="12"/>
      <c r="N7" s="12"/>
      <c r="O7" s="12"/>
      <c r="P7" s="12"/>
      <c r="Q7" s="12"/>
      <c r="R7" s="12"/>
      <c r="V7" s="50"/>
      <c r="X7" s="50"/>
      <c r="Z7" s="50"/>
      <c r="AB7" s="50"/>
    </row>
    <row r="8" spans="2:28" s="20" customFormat="1" ht="19.5" customHeight="1">
      <c r="B8" s="43"/>
      <c r="C8" s="43"/>
      <c r="D8" s="43"/>
      <c r="E8" s="213"/>
      <c r="F8" s="43"/>
      <c r="G8" s="43"/>
      <c r="H8" s="43"/>
      <c r="I8" s="43"/>
      <c r="J8" s="213"/>
      <c r="K8" s="12"/>
      <c r="L8" s="12"/>
      <c r="M8" s="12"/>
      <c r="N8" s="12"/>
      <c r="O8" s="12"/>
      <c r="P8" s="12"/>
      <c r="Q8" s="12"/>
      <c r="R8" s="12"/>
      <c r="V8" s="50"/>
      <c r="X8" s="50"/>
      <c r="Z8" s="50"/>
      <c r="AB8" s="50"/>
    </row>
    <row r="9" spans="2:28" s="20" customFormat="1" ht="19.5" customHeight="1">
      <c r="B9" s="43" t="s">
        <v>43</v>
      </c>
      <c r="C9" s="43"/>
      <c r="D9" s="43"/>
      <c r="E9" s="213"/>
      <c r="F9" s="43"/>
      <c r="G9" s="43"/>
      <c r="H9" s="43"/>
      <c r="I9" s="43"/>
      <c r="J9" s="213"/>
      <c r="K9" s="12"/>
      <c r="L9" s="12"/>
      <c r="M9" s="12"/>
      <c r="N9" s="12"/>
      <c r="O9" s="12"/>
      <c r="P9" s="12"/>
      <c r="Q9" s="12"/>
      <c r="R9" s="12"/>
      <c r="V9" s="50"/>
      <c r="X9" s="50"/>
      <c r="Z9" s="50"/>
      <c r="AB9" s="50"/>
    </row>
    <row r="10" spans="2:28" s="20" customFormat="1" ht="19.5" customHeight="1">
      <c r="B10" s="43"/>
      <c r="E10" s="213"/>
      <c r="G10" s="43"/>
      <c r="J10" s="213"/>
      <c r="K10" s="12"/>
      <c r="L10" s="12"/>
      <c r="M10" s="12"/>
      <c r="N10" s="12"/>
      <c r="O10" s="12"/>
      <c r="P10" s="12"/>
      <c r="Q10" s="12"/>
      <c r="R10" s="12"/>
      <c r="V10" s="50"/>
      <c r="X10" s="50"/>
      <c r="Z10" s="50"/>
      <c r="AB10" s="50"/>
    </row>
    <row r="11" spans="2:28" s="20" customFormat="1" ht="22.5" customHeight="1">
      <c r="B11" s="43" t="s">
        <v>26</v>
      </c>
      <c r="E11" s="347" t="s">
        <v>152</v>
      </c>
      <c r="F11" s="348"/>
      <c r="G11" s="348"/>
      <c r="H11" s="348"/>
      <c r="I11" s="348"/>
      <c r="J11" s="348"/>
      <c r="K11" s="12"/>
      <c r="L11" s="12"/>
      <c r="M11" s="12"/>
      <c r="N11" s="12"/>
      <c r="O11" s="12"/>
      <c r="P11" s="12"/>
      <c r="Q11" s="12"/>
      <c r="R11" s="12"/>
      <c r="V11" s="50"/>
      <c r="X11" s="50"/>
      <c r="Z11" s="50"/>
      <c r="AB11" s="50"/>
    </row>
    <row r="12" spans="2:28" s="20" customFormat="1" ht="22.5" customHeight="1">
      <c r="B12" s="43"/>
      <c r="E12" s="223"/>
      <c r="F12" s="128"/>
      <c r="G12" s="128"/>
      <c r="H12" s="128"/>
      <c r="I12" s="128"/>
      <c r="J12" s="219"/>
      <c r="K12" s="12"/>
      <c r="L12" s="12"/>
      <c r="M12" s="12"/>
      <c r="N12" s="12"/>
      <c r="O12" s="12"/>
      <c r="P12" s="12"/>
      <c r="Q12" s="12"/>
      <c r="R12" s="12"/>
      <c r="V12" s="50"/>
      <c r="X12" s="50"/>
      <c r="Z12" s="50"/>
      <c r="AB12" s="50"/>
    </row>
    <row r="13" spans="2:28" s="20" customFormat="1" ht="19.5" customHeight="1">
      <c r="B13" s="215" t="s">
        <v>165</v>
      </c>
      <c r="C13" s="30"/>
      <c r="D13" s="30"/>
      <c r="E13" s="220"/>
      <c r="F13" s="30"/>
      <c r="G13" s="215" t="s">
        <v>171</v>
      </c>
      <c r="J13" s="213"/>
      <c r="K13" s="12"/>
      <c r="L13" s="12"/>
      <c r="M13" s="12"/>
      <c r="N13" s="12"/>
      <c r="O13" s="12"/>
      <c r="P13" s="12"/>
      <c r="Q13" s="12"/>
      <c r="R13" s="12"/>
      <c r="V13" s="50"/>
      <c r="X13" s="50"/>
      <c r="Z13" s="50"/>
      <c r="AB13" s="50"/>
    </row>
    <row r="14" spans="2:10" ht="19.5" customHeight="1">
      <c r="B14" s="337" t="s">
        <v>441</v>
      </c>
      <c r="C14" s="337"/>
      <c r="D14" s="337"/>
      <c r="E14" s="337"/>
      <c r="F14" s="31"/>
      <c r="G14" s="341" t="s">
        <v>442</v>
      </c>
      <c r="H14" s="342"/>
      <c r="I14" s="342"/>
      <c r="J14" s="343"/>
    </row>
    <row r="15" spans="2:10" ht="19.5" customHeight="1">
      <c r="B15" s="214" t="s">
        <v>231</v>
      </c>
      <c r="C15" s="71" t="s">
        <v>369</v>
      </c>
      <c r="D15" s="71" t="s">
        <v>369</v>
      </c>
      <c r="E15" s="73" t="s">
        <v>122</v>
      </c>
      <c r="F15" s="32"/>
      <c r="G15" s="214" t="s">
        <v>384</v>
      </c>
      <c r="H15" s="71" t="s">
        <v>369</v>
      </c>
      <c r="I15" s="71" t="s">
        <v>369</v>
      </c>
      <c r="J15" s="73" t="s">
        <v>375</v>
      </c>
    </row>
    <row r="16" spans="2:10" ht="19.5" customHeight="1">
      <c r="B16" s="72" t="s">
        <v>1</v>
      </c>
      <c r="C16" s="71">
        <v>3</v>
      </c>
      <c r="D16" s="71">
        <v>3</v>
      </c>
      <c r="E16" s="73" t="s">
        <v>90</v>
      </c>
      <c r="F16" s="32"/>
      <c r="G16" s="214" t="s">
        <v>233</v>
      </c>
      <c r="H16" s="71" t="s">
        <v>369</v>
      </c>
      <c r="I16" s="71" t="s">
        <v>369</v>
      </c>
      <c r="J16" s="73" t="s">
        <v>146</v>
      </c>
    </row>
    <row r="17" spans="2:10" ht="19.5" customHeight="1">
      <c r="B17" s="72" t="s">
        <v>233</v>
      </c>
      <c r="C17" s="71">
        <v>4</v>
      </c>
      <c r="D17" s="71">
        <v>2</v>
      </c>
      <c r="E17" s="73" t="s">
        <v>375</v>
      </c>
      <c r="F17" s="32"/>
      <c r="G17" s="214" t="s">
        <v>4</v>
      </c>
      <c r="H17" s="71">
        <v>3</v>
      </c>
      <c r="I17" s="71">
        <v>3</v>
      </c>
      <c r="J17" s="73" t="s">
        <v>1</v>
      </c>
    </row>
    <row r="18" spans="2:10" ht="19.5" customHeight="1">
      <c r="B18" s="214" t="s">
        <v>230</v>
      </c>
      <c r="C18" s="71">
        <v>6</v>
      </c>
      <c r="D18" s="71">
        <v>0</v>
      </c>
      <c r="E18" s="73" t="s">
        <v>96</v>
      </c>
      <c r="F18" s="32"/>
      <c r="G18" s="214" t="s">
        <v>231</v>
      </c>
      <c r="H18" s="71">
        <v>2</v>
      </c>
      <c r="I18" s="71">
        <v>4</v>
      </c>
      <c r="J18" s="73" t="s">
        <v>17</v>
      </c>
    </row>
    <row r="19" spans="2:10" ht="19.5" customHeight="1">
      <c r="B19" s="72" t="s">
        <v>17</v>
      </c>
      <c r="C19" s="71">
        <v>3</v>
      </c>
      <c r="D19" s="71">
        <v>3</v>
      </c>
      <c r="E19" s="73" t="s">
        <v>102</v>
      </c>
      <c r="F19" s="32"/>
      <c r="G19" s="214" t="s">
        <v>232</v>
      </c>
      <c r="H19" s="71">
        <v>3.5</v>
      </c>
      <c r="I19" s="71">
        <v>2.5</v>
      </c>
      <c r="J19" s="73" t="s">
        <v>230</v>
      </c>
    </row>
    <row r="20" spans="2:10" ht="19.5" customHeight="1">
      <c r="B20" s="72" t="s">
        <v>2</v>
      </c>
      <c r="C20" s="71">
        <v>0</v>
      </c>
      <c r="D20" s="71">
        <v>6</v>
      </c>
      <c r="E20" s="73" t="s">
        <v>4</v>
      </c>
      <c r="F20" s="32"/>
      <c r="G20" s="214" t="s">
        <v>234</v>
      </c>
      <c r="H20" s="71">
        <v>5</v>
      </c>
      <c r="I20" s="71">
        <v>1</v>
      </c>
      <c r="J20" s="73" t="s">
        <v>121</v>
      </c>
    </row>
    <row r="21" spans="2:10" ht="19.5" customHeight="1">
      <c r="B21" s="72" t="s">
        <v>146</v>
      </c>
      <c r="C21" s="71" t="s">
        <v>369</v>
      </c>
      <c r="D21" s="71" t="s">
        <v>369</v>
      </c>
      <c r="E21" s="73" t="s">
        <v>235</v>
      </c>
      <c r="F21" s="32"/>
      <c r="G21" s="214" t="s">
        <v>90</v>
      </c>
      <c r="H21" s="71">
        <v>3</v>
      </c>
      <c r="I21" s="71">
        <v>3</v>
      </c>
      <c r="J21" s="73" t="s">
        <v>235</v>
      </c>
    </row>
    <row r="22" spans="2:10" ht="19.5" customHeight="1">
      <c r="B22" s="72" t="s">
        <v>121</v>
      </c>
      <c r="C22" s="71">
        <v>2</v>
      </c>
      <c r="D22" s="71">
        <v>4</v>
      </c>
      <c r="E22" s="73" t="s">
        <v>223</v>
      </c>
      <c r="F22" s="32"/>
      <c r="G22" s="214" t="s">
        <v>96</v>
      </c>
      <c r="H22" s="336">
        <v>6</v>
      </c>
      <c r="I22" s="336">
        <v>0</v>
      </c>
      <c r="J22" s="73" t="s">
        <v>2</v>
      </c>
    </row>
    <row r="23" spans="2:10" ht="19.5" customHeight="1">
      <c r="B23" s="216" t="s">
        <v>7</v>
      </c>
      <c r="C23" s="338"/>
      <c r="D23" s="339"/>
      <c r="E23" s="340"/>
      <c r="F23" s="30"/>
      <c r="G23" s="216" t="s">
        <v>7</v>
      </c>
      <c r="H23" s="338" t="s">
        <v>43</v>
      </c>
      <c r="I23" s="339"/>
      <c r="J23" s="340"/>
    </row>
    <row r="24" spans="2:10" ht="19.5" customHeight="1">
      <c r="B24" s="215"/>
      <c r="C24" s="30"/>
      <c r="D24" s="30"/>
      <c r="E24" s="220"/>
      <c r="F24" s="30"/>
      <c r="G24" s="215"/>
      <c r="H24" s="30"/>
      <c r="I24" s="30"/>
      <c r="J24" s="220"/>
    </row>
    <row r="25" spans="2:10" ht="19.5" customHeight="1">
      <c r="B25" s="215"/>
      <c r="C25" s="30"/>
      <c r="D25" s="30"/>
      <c r="E25" s="220"/>
      <c r="F25" s="30"/>
      <c r="G25" s="215"/>
      <c r="H25" s="30"/>
      <c r="I25" s="30"/>
      <c r="J25" s="220"/>
    </row>
    <row r="26" spans="2:10" ht="19.5" customHeight="1">
      <c r="B26" s="215" t="s">
        <v>172</v>
      </c>
      <c r="C26" s="30"/>
      <c r="D26" s="30"/>
      <c r="E26" s="220"/>
      <c r="F26" s="30"/>
      <c r="G26" s="215" t="s">
        <v>173</v>
      </c>
      <c r="H26" s="30"/>
      <c r="I26" s="30"/>
      <c r="J26" s="220"/>
    </row>
    <row r="27" spans="2:10" ht="19.5" customHeight="1">
      <c r="B27" s="341" t="s">
        <v>443</v>
      </c>
      <c r="C27" s="342"/>
      <c r="D27" s="342"/>
      <c r="E27" s="343"/>
      <c r="F27" s="31"/>
      <c r="G27" s="341" t="s">
        <v>444</v>
      </c>
      <c r="H27" s="342"/>
      <c r="I27" s="342"/>
      <c r="J27" s="343"/>
    </row>
    <row r="28" spans="2:10" ht="19.5" customHeight="1">
      <c r="B28" s="214" t="s">
        <v>384</v>
      </c>
      <c r="C28" s="71" t="s">
        <v>369</v>
      </c>
      <c r="D28" s="71" t="s">
        <v>369</v>
      </c>
      <c r="E28" s="73" t="s">
        <v>232</v>
      </c>
      <c r="F28" s="32"/>
      <c r="G28" s="214" t="s">
        <v>375</v>
      </c>
      <c r="H28" s="71">
        <v>4</v>
      </c>
      <c r="I28" s="71">
        <v>2</v>
      </c>
      <c r="J28" s="73" t="s">
        <v>231</v>
      </c>
    </row>
    <row r="29" spans="2:10" ht="19.5" customHeight="1">
      <c r="B29" s="214" t="s">
        <v>235</v>
      </c>
      <c r="C29" s="71">
        <v>3</v>
      </c>
      <c r="D29" s="71">
        <v>3</v>
      </c>
      <c r="E29" s="73" t="s">
        <v>233</v>
      </c>
      <c r="F29" s="32"/>
      <c r="G29" s="214" t="s">
        <v>1</v>
      </c>
      <c r="H29" s="71">
        <v>4</v>
      </c>
      <c r="I29" s="71">
        <v>2</v>
      </c>
      <c r="J29" s="73" t="s">
        <v>232</v>
      </c>
    </row>
    <row r="30" spans="2:10" ht="19.5" customHeight="1">
      <c r="B30" s="214" t="s">
        <v>230</v>
      </c>
      <c r="C30" s="71">
        <v>4</v>
      </c>
      <c r="D30" s="71">
        <v>2</v>
      </c>
      <c r="E30" s="73" t="s">
        <v>1</v>
      </c>
      <c r="F30" s="32"/>
      <c r="G30" s="214" t="s">
        <v>235</v>
      </c>
      <c r="H30" s="71">
        <v>4</v>
      </c>
      <c r="I30" s="71">
        <v>2</v>
      </c>
      <c r="J30" s="73" t="s">
        <v>234</v>
      </c>
    </row>
    <row r="31" spans="2:10" ht="19.5" customHeight="1">
      <c r="B31" s="214" t="s">
        <v>17</v>
      </c>
      <c r="C31" s="71">
        <v>2</v>
      </c>
      <c r="D31" s="71">
        <v>4</v>
      </c>
      <c r="E31" s="73" t="s">
        <v>96</v>
      </c>
      <c r="F31" s="32"/>
      <c r="G31" s="214" t="s">
        <v>230</v>
      </c>
      <c r="H31" s="71">
        <v>4</v>
      </c>
      <c r="I31" s="71">
        <v>2</v>
      </c>
      <c r="J31" s="73" t="s">
        <v>90</v>
      </c>
    </row>
    <row r="32" spans="2:10" ht="19.5" customHeight="1">
      <c r="B32" s="214" t="s">
        <v>236</v>
      </c>
      <c r="C32" s="71">
        <v>3</v>
      </c>
      <c r="D32" s="71">
        <v>3</v>
      </c>
      <c r="E32" s="73" t="s">
        <v>231</v>
      </c>
      <c r="F32" s="32"/>
      <c r="G32" s="214" t="s">
        <v>17</v>
      </c>
      <c r="H32" s="71">
        <v>4</v>
      </c>
      <c r="I32" s="71">
        <v>2</v>
      </c>
      <c r="J32" s="73" t="s">
        <v>233</v>
      </c>
    </row>
    <row r="33" spans="2:10" ht="19.5" customHeight="1">
      <c r="B33" s="214" t="s">
        <v>146</v>
      </c>
      <c r="C33" s="71" t="s">
        <v>369</v>
      </c>
      <c r="D33" s="71" t="s">
        <v>369</v>
      </c>
      <c r="E33" s="73" t="s">
        <v>90</v>
      </c>
      <c r="F33" s="32"/>
      <c r="G33" s="214" t="s">
        <v>146</v>
      </c>
      <c r="H33" s="71" t="s">
        <v>369</v>
      </c>
      <c r="I33" s="71" t="s">
        <v>369</v>
      </c>
      <c r="J33" s="305" t="s">
        <v>2</v>
      </c>
    </row>
    <row r="34" spans="2:10" ht="19.5" customHeight="1">
      <c r="B34" s="214" t="s">
        <v>234</v>
      </c>
      <c r="C34" s="71">
        <v>5</v>
      </c>
      <c r="D34" s="71">
        <v>1</v>
      </c>
      <c r="E34" s="73" t="s">
        <v>375</v>
      </c>
      <c r="F34" s="32"/>
      <c r="G34" s="214" t="s">
        <v>96</v>
      </c>
      <c r="H34" s="71">
        <v>4</v>
      </c>
      <c r="I34" s="71">
        <v>2</v>
      </c>
      <c r="J34" s="73" t="s">
        <v>4</v>
      </c>
    </row>
    <row r="35" spans="2:10" ht="19.5" customHeight="1">
      <c r="B35" s="214" t="s">
        <v>121</v>
      </c>
      <c r="C35" s="71">
        <v>4</v>
      </c>
      <c r="D35" s="71">
        <v>2</v>
      </c>
      <c r="E35" s="73" t="s">
        <v>4</v>
      </c>
      <c r="F35" s="32"/>
      <c r="G35" s="214" t="s">
        <v>121</v>
      </c>
      <c r="H35" s="71" t="s">
        <v>369</v>
      </c>
      <c r="I35" s="71" t="s">
        <v>369</v>
      </c>
      <c r="J35" s="73" t="s">
        <v>384</v>
      </c>
    </row>
    <row r="36" spans="2:10" ht="19.5" customHeight="1">
      <c r="B36" s="216" t="s">
        <v>7</v>
      </c>
      <c r="C36" s="338"/>
      <c r="D36" s="339"/>
      <c r="E36" s="340"/>
      <c r="F36" s="30"/>
      <c r="G36" s="216" t="s">
        <v>7</v>
      </c>
      <c r="H36" s="338" t="s">
        <v>480</v>
      </c>
      <c r="I36" s="339"/>
      <c r="J36" s="340"/>
    </row>
    <row r="37" spans="2:10" ht="19.5" customHeight="1">
      <c r="B37" s="215"/>
      <c r="C37" s="30"/>
      <c r="D37" s="30"/>
      <c r="E37" s="220"/>
      <c r="F37" s="30"/>
      <c r="G37" s="215"/>
      <c r="H37" s="30"/>
      <c r="I37" s="30"/>
      <c r="J37" s="220"/>
    </row>
    <row r="38" spans="2:10" ht="19.5" customHeight="1">
      <c r="B38" s="215"/>
      <c r="C38" s="30"/>
      <c r="D38" s="30"/>
      <c r="E38" s="220"/>
      <c r="F38" s="30"/>
      <c r="G38" s="215"/>
      <c r="H38" s="30"/>
      <c r="I38" s="30"/>
      <c r="J38" s="220"/>
    </row>
    <row r="39" spans="2:10" ht="19.5" customHeight="1">
      <c r="B39" s="215" t="s">
        <v>174</v>
      </c>
      <c r="C39" s="30"/>
      <c r="D39" s="30"/>
      <c r="E39" s="220"/>
      <c r="F39" s="30"/>
      <c r="G39" s="215" t="s">
        <v>175</v>
      </c>
      <c r="H39" s="30"/>
      <c r="I39" s="30"/>
      <c r="J39" s="220"/>
    </row>
    <row r="40" spans="2:10" ht="19.5" customHeight="1">
      <c r="B40" s="341" t="s">
        <v>445</v>
      </c>
      <c r="C40" s="342"/>
      <c r="D40" s="342"/>
      <c r="E40" s="343"/>
      <c r="F40" s="31"/>
      <c r="G40" s="341" t="s">
        <v>446</v>
      </c>
      <c r="H40" s="342"/>
      <c r="I40" s="342"/>
      <c r="J40" s="343"/>
    </row>
    <row r="41" spans="2:11" ht="19.5" customHeight="1">
      <c r="B41" s="214" t="s">
        <v>384</v>
      </c>
      <c r="C41" s="71" t="s">
        <v>369</v>
      </c>
      <c r="D41" s="71" t="s">
        <v>369</v>
      </c>
      <c r="E41" s="73" t="s">
        <v>233</v>
      </c>
      <c r="F41" s="32"/>
      <c r="G41" s="214" t="s">
        <v>375</v>
      </c>
      <c r="H41" s="71" t="s">
        <v>369</v>
      </c>
      <c r="I41" s="71" t="s">
        <v>369</v>
      </c>
      <c r="J41" s="73" t="s">
        <v>146</v>
      </c>
      <c r="K41" s="11" t="s">
        <v>43</v>
      </c>
    </row>
    <row r="42" spans="2:10" ht="19.5" customHeight="1">
      <c r="B42" s="214" t="s">
        <v>1</v>
      </c>
      <c r="C42" s="71">
        <v>2</v>
      </c>
      <c r="D42" s="71">
        <v>4</v>
      </c>
      <c r="E42" s="73" t="s">
        <v>96</v>
      </c>
      <c r="F42" s="32"/>
      <c r="G42" s="214" t="s">
        <v>233</v>
      </c>
      <c r="H42" s="71">
        <v>4</v>
      </c>
      <c r="I42" s="71">
        <v>2</v>
      </c>
      <c r="J42" s="73" t="s">
        <v>1</v>
      </c>
    </row>
    <row r="43" spans="2:10" ht="19.5" customHeight="1">
      <c r="B43" s="214" t="s">
        <v>17</v>
      </c>
      <c r="C43" s="71">
        <v>2</v>
      </c>
      <c r="D43" s="71">
        <v>4</v>
      </c>
      <c r="E43" s="73" t="s">
        <v>235</v>
      </c>
      <c r="F43" s="32"/>
      <c r="G43" s="214" t="s">
        <v>231</v>
      </c>
      <c r="H43" s="71">
        <v>3</v>
      </c>
      <c r="I43" s="71">
        <v>3</v>
      </c>
      <c r="J43" s="73" t="s">
        <v>230</v>
      </c>
    </row>
    <row r="44" spans="2:10" ht="19.5" customHeight="1">
      <c r="B44" s="214" t="s">
        <v>4</v>
      </c>
      <c r="C44" s="71">
        <v>2</v>
      </c>
      <c r="D44" s="71">
        <v>4</v>
      </c>
      <c r="E44" s="73" t="s">
        <v>90</v>
      </c>
      <c r="F44" s="32"/>
      <c r="G44" s="214" t="s">
        <v>17</v>
      </c>
      <c r="H44" s="71">
        <v>4</v>
      </c>
      <c r="I44" s="71">
        <v>2</v>
      </c>
      <c r="J44" s="73" t="s">
        <v>4</v>
      </c>
    </row>
    <row r="45" spans="2:10" ht="19.5" customHeight="1">
      <c r="B45" s="214" t="s">
        <v>231</v>
      </c>
      <c r="C45" s="71" t="s">
        <v>369</v>
      </c>
      <c r="D45" s="71" t="s">
        <v>369</v>
      </c>
      <c r="E45" s="73" t="s">
        <v>146</v>
      </c>
      <c r="F45" s="32"/>
      <c r="G45" s="214" t="s">
        <v>2</v>
      </c>
      <c r="H45" s="71">
        <v>4</v>
      </c>
      <c r="I45" s="71">
        <v>2</v>
      </c>
      <c r="J45" s="73" t="s">
        <v>235</v>
      </c>
    </row>
    <row r="46" spans="2:10" ht="19.5" customHeight="1">
      <c r="B46" s="214" t="s">
        <v>232</v>
      </c>
      <c r="C46" s="71">
        <v>4</v>
      </c>
      <c r="D46" s="71">
        <v>2</v>
      </c>
      <c r="E46" s="73" t="s">
        <v>375</v>
      </c>
      <c r="F46" s="32"/>
      <c r="G46" s="214" t="s">
        <v>232</v>
      </c>
      <c r="H46" s="71">
        <v>4</v>
      </c>
      <c r="I46" s="71">
        <v>2</v>
      </c>
      <c r="J46" s="73" t="s">
        <v>96</v>
      </c>
    </row>
    <row r="47" spans="2:10" ht="19.5" customHeight="1">
      <c r="B47" s="214" t="s">
        <v>234</v>
      </c>
      <c r="C47" s="71">
        <v>4</v>
      </c>
      <c r="D47" s="71">
        <v>2</v>
      </c>
      <c r="E47" s="73" t="s">
        <v>2</v>
      </c>
      <c r="F47" s="32"/>
      <c r="G47" s="214" t="s">
        <v>234</v>
      </c>
      <c r="H47" s="71" t="s">
        <v>369</v>
      </c>
      <c r="I47" s="71" t="s">
        <v>369</v>
      </c>
      <c r="J47" s="73" t="s">
        <v>384</v>
      </c>
    </row>
    <row r="48" spans="2:10" ht="19.5" customHeight="1">
      <c r="B48" s="214" t="s">
        <v>121</v>
      </c>
      <c r="C48" s="71">
        <v>1</v>
      </c>
      <c r="D48" s="71">
        <v>5</v>
      </c>
      <c r="E48" s="73" t="s">
        <v>230</v>
      </c>
      <c r="F48" s="32"/>
      <c r="G48" s="214" t="s">
        <v>90</v>
      </c>
      <c r="H48" s="71">
        <v>5</v>
      </c>
      <c r="I48" s="71">
        <v>1</v>
      </c>
      <c r="J48" s="73" t="s">
        <v>121</v>
      </c>
    </row>
    <row r="49" spans="2:10" ht="19.5" customHeight="1">
      <c r="B49" s="216" t="s">
        <v>7</v>
      </c>
      <c r="C49" s="338"/>
      <c r="D49" s="339"/>
      <c r="E49" s="340"/>
      <c r="F49" s="30"/>
      <c r="G49" s="216" t="s">
        <v>7</v>
      </c>
      <c r="H49" s="338"/>
      <c r="I49" s="339"/>
      <c r="J49" s="340"/>
    </row>
    <row r="50" spans="2:10" ht="19.5" customHeight="1">
      <c r="B50" s="215"/>
      <c r="C50" s="30"/>
      <c r="D50" s="33"/>
      <c r="E50" s="32"/>
      <c r="F50" s="30"/>
      <c r="G50" s="215"/>
      <c r="H50" s="30"/>
      <c r="I50" s="33"/>
      <c r="J50" s="32"/>
    </row>
    <row r="51" spans="2:10" ht="19.5" customHeight="1">
      <c r="B51" s="215"/>
      <c r="C51" s="30"/>
      <c r="D51" s="33"/>
      <c r="E51" s="32"/>
      <c r="F51" s="30"/>
      <c r="G51" s="215"/>
      <c r="H51" s="30"/>
      <c r="I51" s="33"/>
      <c r="J51" s="32"/>
    </row>
    <row r="52" spans="2:10" ht="19.5" customHeight="1">
      <c r="B52" s="215" t="s">
        <v>176</v>
      </c>
      <c r="C52" s="30"/>
      <c r="D52" s="33"/>
      <c r="E52" s="32"/>
      <c r="F52" s="30"/>
      <c r="G52" s="215" t="s">
        <v>177</v>
      </c>
      <c r="H52" s="30"/>
      <c r="I52" s="33"/>
      <c r="J52" s="32"/>
    </row>
    <row r="53" spans="2:10" ht="19.5" customHeight="1">
      <c r="B53" s="341" t="s">
        <v>447</v>
      </c>
      <c r="C53" s="342"/>
      <c r="D53" s="342"/>
      <c r="E53" s="343"/>
      <c r="F53" s="31"/>
      <c r="G53" s="341" t="s">
        <v>448</v>
      </c>
      <c r="H53" s="342"/>
      <c r="I53" s="342"/>
      <c r="J53" s="343"/>
    </row>
    <row r="54" spans="2:10" ht="19.5" customHeight="1">
      <c r="B54" s="214" t="s">
        <v>90</v>
      </c>
      <c r="C54" s="71">
        <v>1</v>
      </c>
      <c r="D54" s="71">
        <v>5</v>
      </c>
      <c r="E54" s="73" t="s">
        <v>385</v>
      </c>
      <c r="F54" s="32"/>
      <c r="G54" s="214" t="s">
        <v>384</v>
      </c>
      <c r="H54" s="71" t="s">
        <v>369</v>
      </c>
      <c r="I54" s="71" t="s">
        <v>369</v>
      </c>
      <c r="J54" s="73" t="s">
        <v>146</v>
      </c>
    </row>
    <row r="55" spans="2:10" ht="19.5" customHeight="1">
      <c r="B55" s="214" t="s">
        <v>1</v>
      </c>
      <c r="C55" s="71">
        <v>4</v>
      </c>
      <c r="D55" s="71">
        <v>2</v>
      </c>
      <c r="E55" s="73" t="s">
        <v>234</v>
      </c>
      <c r="F55" s="32"/>
      <c r="G55" s="214" t="s">
        <v>235</v>
      </c>
      <c r="H55" s="71">
        <v>2</v>
      </c>
      <c r="I55" s="71">
        <v>4</v>
      </c>
      <c r="J55" s="73" t="s">
        <v>231</v>
      </c>
    </row>
    <row r="56" spans="2:10" ht="19.5" customHeight="1">
      <c r="B56" s="214" t="s">
        <v>233</v>
      </c>
      <c r="C56" s="71">
        <v>5</v>
      </c>
      <c r="D56" s="71">
        <v>1</v>
      </c>
      <c r="E56" s="73" t="s">
        <v>231</v>
      </c>
      <c r="F56" s="32"/>
      <c r="G56" s="214" t="s">
        <v>4</v>
      </c>
      <c r="H56" s="71">
        <v>5</v>
      </c>
      <c r="I56" s="71">
        <v>1</v>
      </c>
      <c r="J56" s="73" t="s">
        <v>375</v>
      </c>
    </row>
    <row r="57" spans="2:10" ht="19.5" customHeight="1">
      <c r="B57" s="214" t="s">
        <v>4</v>
      </c>
      <c r="C57" s="71">
        <v>3</v>
      </c>
      <c r="D57" s="71">
        <v>3</v>
      </c>
      <c r="E57" s="73" t="s">
        <v>235</v>
      </c>
      <c r="F57" s="32"/>
      <c r="G57" s="214" t="s">
        <v>230</v>
      </c>
      <c r="H57" s="71">
        <v>1</v>
      </c>
      <c r="I57" s="71">
        <v>5</v>
      </c>
      <c r="J57" s="73" t="s">
        <v>234</v>
      </c>
    </row>
    <row r="58" spans="2:10" ht="19.5" customHeight="1">
      <c r="B58" s="214" t="s">
        <v>230</v>
      </c>
      <c r="C58" s="71">
        <v>2</v>
      </c>
      <c r="D58" s="71">
        <v>4</v>
      </c>
      <c r="E58" s="73" t="s">
        <v>2</v>
      </c>
      <c r="F58" s="32"/>
      <c r="G58" s="214" t="s">
        <v>2</v>
      </c>
      <c r="H58" s="71">
        <v>1</v>
      </c>
      <c r="I58" s="71">
        <v>5</v>
      </c>
      <c r="J58" s="73" t="s">
        <v>1</v>
      </c>
    </row>
    <row r="59" spans="2:10" ht="19.5" customHeight="1">
      <c r="B59" s="214" t="s">
        <v>17</v>
      </c>
      <c r="C59" s="71">
        <v>2</v>
      </c>
      <c r="D59" s="71">
        <v>4</v>
      </c>
      <c r="E59" s="73" t="s">
        <v>232</v>
      </c>
      <c r="F59" s="32"/>
      <c r="G59" s="214" t="s">
        <v>232</v>
      </c>
      <c r="H59" s="71">
        <v>4</v>
      </c>
      <c r="I59" s="71">
        <v>2</v>
      </c>
      <c r="J59" s="73" t="s">
        <v>233</v>
      </c>
    </row>
    <row r="60" spans="2:10" ht="19.5" customHeight="1">
      <c r="B60" s="214" t="s">
        <v>146</v>
      </c>
      <c r="C60" s="71" t="s">
        <v>369</v>
      </c>
      <c r="D60" s="71" t="s">
        <v>369</v>
      </c>
      <c r="E60" s="73" t="s">
        <v>121</v>
      </c>
      <c r="F60" s="32"/>
      <c r="G60" s="214" t="s">
        <v>90</v>
      </c>
      <c r="H60" s="71">
        <v>1</v>
      </c>
      <c r="I60" s="71">
        <v>5</v>
      </c>
      <c r="J60" s="73" t="s">
        <v>17</v>
      </c>
    </row>
    <row r="61" spans="2:10" ht="19.5" customHeight="1">
      <c r="B61" s="214" t="s">
        <v>96</v>
      </c>
      <c r="C61" s="71" t="s">
        <v>369</v>
      </c>
      <c r="D61" s="71" t="s">
        <v>369</v>
      </c>
      <c r="E61" s="73" t="s">
        <v>384</v>
      </c>
      <c r="F61" s="32"/>
      <c r="G61" s="214" t="s">
        <v>121</v>
      </c>
      <c r="H61" s="71">
        <v>3</v>
      </c>
      <c r="I61" s="71">
        <v>3</v>
      </c>
      <c r="J61" s="73" t="s">
        <v>96</v>
      </c>
    </row>
    <row r="62" spans="2:10" ht="19.5" customHeight="1">
      <c r="B62" s="216" t="s">
        <v>7</v>
      </c>
      <c r="C62" s="338" t="s">
        <v>43</v>
      </c>
      <c r="D62" s="339"/>
      <c r="E62" s="340"/>
      <c r="F62" s="30"/>
      <c r="G62" s="216" t="s">
        <v>7</v>
      </c>
      <c r="H62" s="338"/>
      <c r="I62" s="339"/>
      <c r="J62" s="340"/>
    </row>
    <row r="63" spans="2:10" ht="19.5" customHeight="1">
      <c r="B63" s="215"/>
      <c r="C63" s="30"/>
      <c r="D63" s="30"/>
      <c r="E63" s="220"/>
      <c r="F63" s="30"/>
      <c r="G63" s="215"/>
      <c r="H63" s="30"/>
      <c r="I63" s="30"/>
      <c r="J63" s="220"/>
    </row>
    <row r="64" spans="2:10" ht="19.5" customHeight="1">
      <c r="B64" s="215"/>
      <c r="C64" s="30"/>
      <c r="D64" s="30"/>
      <c r="E64" s="220"/>
      <c r="F64" s="30"/>
      <c r="G64" s="215"/>
      <c r="H64" s="30"/>
      <c r="I64" s="30"/>
      <c r="J64" s="220"/>
    </row>
    <row r="65" spans="2:10" ht="19.5" customHeight="1">
      <c r="B65" s="215" t="s">
        <v>178</v>
      </c>
      <c r="C65" s="30"/>
      <c r="D65" s="30"/>
      <c r="E65" s="220"/>
      <c r="F65" s="30"/>
      <c r="G65" s="215" t="s">
        <v>179</v>
      </c>
      <c r="H65" s="30"/>
      <c r="I65" s="30"/>
      <c r="J65" s="220"/>
    </row>
    <row r="66" spans="2:10" ht="19.5" customHeight="1">
      <c r="B66" s="341" t="s">
        <v>449</v>
      </c>
      <c r="C66" s="342"/>
      <c r="D66" s="342"/>
      <c r="E66" s="343"/>
      <c r="F66" s="31"/>
      <c r="G66" s="341" t="s">
        <v>450</v>
      </c>
      <c r="H66" s="342"/>
      <c r="I66" s="342"/>
      <c r="J66" s="343"/>
    </row>
    <row r="67" spans="2:10" ht="19.5" customHeight="1">
      <c r="B67" s="214" t="s">
        <v>375</v>
      </c>
      <c r="C67" s="71">
        <v>5</v>
      </c>
      <c r="D67" s="71">
        <v>1</v>
      </c>
      <c r="E67" s="73" t="s">
        <v>2</v>
      </c>
      <c r="F67" s="32"/>
      <c r="G67" s="214" t="s">
        <v>384</v>
      </c>
      <c r="H67" s="71" t="s">
        <v>369</v>
      </c>
      <c r="I67" s="71" t="s">
        <v>369</v>
      </c>
      <c r="J67" s="73" t="s">
        <v>230</v>
      </c>
    </row>
    <row r="68" spans="2:10" ht="19.5" customHeight="1">
      <c r="B68" s="214" t="s">
        <v>235</v>
      </c>
      <c r="C68" s="71">
        <v>1</v>
      </c>
      <c r="D68" s="71">
        <v>5</v>
      </c>
      <c r="E68" s="73" t="s">
        <v>232</v>
      </c>
      <c r="F68" s="32"/>
      <c r="G68" s="214" t="s">
        <v>1</v>
      </c>
      <c r="H68" s="71">
        <v>1</v>
      </c>
      <c r="I68" s="71">
        <v>5</v>
      </c>
      <c r="J68" s="73" t="s">
        <v>375</v>
      </c>
    </row>
    <row r="69" spans="2:10" ht="19.5" customHeight="1">
      <c r="B69" s="214" t="s">
        <v>4</v>
      </c>
      <c r="C69" s="71" t="s">
        <v>369</v>
      </c>
      <c r="D69" s="71" t="s">
        <v>369</v>
      </c>
      <c r="E69" s="73" t="s">
        <v>384</v>
      </c>
      <c r="F69" s="32"/>
      <c r="G69" s="214" t="s">
        <v>233</v>
      </c>
      <c r="H69" s="71">
        <v>5</v>
      </c>
      <c r="I69" s="71">
        <v>1</v>
      </c>
      <c r="J69" s="73" t="s">
        <v>90</v>
      </c>
    </row>
    <row r="70" spans="2:10" ht="19.5" customHeight="1">
      <c r="B70" s="214" t="s">
        <v>231</v>
      </c>
      <c r="C70" s="71">
        <v>5</v>
      </c>
      <c r="D70" s="71">
        <v>1</v>
      </c>
      <c r="E70" s="73" t="s">
        <v>1</v>
      </c>
      <c r="F70" s="32"/>
      <c r="G70" s="214" t="s">
        <v>231</v>
      </c>
      <c r="H70" s="71">
        <v>5</v>
      </c>
      <c r="I70" s="71">
        <v>1</v>
      </c>
      <c r="J70" s="73" t="s">
        <v>4</v>
      </c>
    </row>
    <row r="71" spans="2:10" ht="19.5" customHeight="1">
      <c r="B71" s="214" t="s">
        <v>17</v>
      </c>
      <c r="C71" s="71">
        <v>4</v>
      </c>
      <c r="D71" s="71">
        <v>2</v>
      </c>
      <c r="E71" s="73" t="s">
        <v>121</v>
      </c>
      <c r="F71" s="32"/>
      <c r="G71" s="214" t="s">
        <v>17</v>
      </c>
      <c r="H71" s="71" t="s">
        <v>369</v>
      </c>
      <c r="I71" s="71" t="s">
        <v>369</v>
      </c>
      <c r="J71" s="73" t="s">
        <v>146</v>
      </c>
    </row>
    <row r="72" spans="2:10" ht="19.5" customHeight="1">
      <c r="B72" s="214" t="s">
        <v>146</v>
      </c>
      <c r="C72" s="71" t="s">
        <v>369</v>
      </c>
      <c r="D72" s="71" t="s">
        <v>369</v>
      </c>
      <c r="E72" s="73" t="s">
        <v>230</v>
      </c>
      <c r="F72" s="32"/>
      <c r="G72" s="214" t="s">
        <v>232</v>
      </c>
      <c r="H72" s="71">
        <v>5</v>
      </c>
      <c r="I72" s="71">
        <v>1</v>
      </c>
      <c r="J72" s="73" t="s">
        <v>2</v>
      </c>
    </row>
    <row r="73" spans="2:10" ht="19.5" customHeight="1">
      <c r="B73" s="214" t="s">
        <v>234</v>
      </c>
      <c r="C73" s="71">
        <v>4</v>
      </c>
      <c r="D73" s="71">
        <v>2</v>
      </c>
      <c r="E73" s="73" t="s">
        <v>90</v>
      </c>
      <c r="F73" s="32"/>
      <c r="G73" s="214" t="s">
        <v>96</v>
      </c>
      <c r="H73" s="71">
        <v>4</v>
      </c>
      <c r="I73" s="71">
        <v>2</v>
      </c>
      <c r="J73" s="73" t="s">
        <v>234</v>
      </c>
    </row>
    <row r="74" spans="2:10" ht="19.5" customHeight="1">
      <c r="B74" s="214" t="s">
        <v>96</v>
      </c>
      <c r="C74" s="71">
        <v>0</v>
      </c>
      <c r="D74" s="71">
        <v>6</v>
      </c>
      <c r="E74" s="73" t="s">
        <v>233</v>
      </c>
      <c r="F74" s="32"/>
      <c r="G74" s="214" t="s">
        <v>121</v>
      </c>
      <c r="H74" s="336">
        <v>0</v>
      </c>
      <c r="I74" s="336">
        <v>6</v>
      </c>
      <c r="J74" s="73" t="s">
        <v>235</v>
      </c>
    </row>
    <row r="75" spans="2:10" ht="19.5" customHeight="1">
      <c r="B75" s="216" t="s">
        <v>7</v>
      </c>
      <c r="C75" s="338"/>
      <c r="D75" s="339"/>
      <c r="E75" s="340"/>
      <c r="F75" s="30"/>
      <c r="G75" s="216" t="s">
        <v>7</v>
      </c>
      <c r="H75" s="338"/>
      <c r="I75" s="339"/>
      <c r="J75" s="340"/>
    </row>
    <row r="76" spans="2:10" ht="19.5" customHeight="1">
      <c r="B76" s="215"/>
      <c r="C76" s="30"/>
      <c r="D76" s="30"/>
      <c r="E76" s="220"/>
      <c r="F76" s="30"/>
      <c r="G76" s="215"/>
      <c r="H76" s="30"/>
      <c r="I76" s="30"/>
      <c r="J76" s="220"/>
    </row>
    <row r="77" spans="2:10" ht="19.5" customHeight="1">
      <c r="B77" s="215"/>
      <c r="C77" s="30"/>
      <c r="D77" s="30"/>
      <c r="E77" s="220"/>
      <c r="F77" s="30"/>
      <c r="G77" s="215"/>
      <c r="H77" s="30"/>
      <c r="I77" s="30"/>
      <c r="J77" s="220"/>
    </row>
    <row r="78" spans="2:10" ht="19.5" customHeight="1">
      <c r="B78" s="215" t="s">
        <v>180</v>
      </c>
      <c r="C78" s="30"/>
      <c r="D78" s="30"/>
      <c r="E78" s="220"/>
      <c r="F78" s="30"/>
      <c r="G78" s="215" t="s">
        <v>181</v>
      </c>
      <c r="H78" s="30"/>
      <c r="I78" s="30"/>
      <c r="J78" s="220"/>
    </row>
    <row r="79" spans="2:10" ht="19.5" customHeight="1">
      <c r="B79" s="341" t="s">
        <v>451</v>
      </c>
      <c r="C79" s="342"/>
      <c r="D79" s="342"/>
      <c r="E79" s="343"/>
      <c r="F79" s="31"/>
      <c r="G79" s="341" t="s">
        <v>452</v>
      </c>
      <c r="H79" s="342"/>
      <c r="I79" s="342"/>
      <c r="J79" s="343"/>
    </row>
    <row r="80" spans="2:10" ht="19.5" customHeight="1">
      <c r="B80" s="214" t="s">
        <v>375</v>
      </c>
      <c r="C80" s="71">
        <v>2</v>
      </c>
      <c r="D80" s="71">
        <v>4</v>
      </c>
      <c r="E80" s="73" t="s">
        <v>235</v>
      </c>
      <c r="F80" s="32"/>
      <c r="G80" s="214" t="s">
        <v>375</v>
      </c>
      <c r="H80" s="71">
        <v>6</v>
      </c>
      <c r="I80" s="71">
        <v>0</v>
      </c>
      <c r="J80" s="73" t="s">
        <v>96</v>
      </c>
    </row>
    <row r="81" spans="2:10" ht="19.5" customHeight="1">
      <c r="B81" s="214" t="s">
        <v>233</v>
      </c>
      <c r="C81" s="71">
        <v>4</v>
      </c>
      <c r="D81" s="71">
        <v>2</v>
      </c>
      <c r="E81" s="73" t="s">
        <v>121</v>
      </c>
      <c r="F81" s="32"/>
      <c r="G81" s="214" t="s">
        <v>1</v>
      </c>
      <c r="H81" s="71">
        <v>3</v>
      </c>
      <c r="I81" s="71">
        <v>3</v>
      </c>
      <c r="J81" s="73" t="s">
        <v>17</v>
      </c>
    </row>
    <row r="82" spans="2:10" ht="19.5" customHeight="1">
      <c r="B82" s="214" t="s">
        <v>4</v>
      </c>
      <c r="C82" s="71">
        <v>4</v>
      </c>
      <c r="D82" s="71">
        <v>2</v>
      </c>
      <c r="E82" s="73" t="s">
        <v>232</v>
      </c>
      <c r="F82" s="32"/>
      <c r="G82" s="214" t="s">
        <v>235</v>
      </c>
      <c r="H82" s="71" t="s">
        <v>369</v>
      </c>
      <c r="I82" s="71" t="s">
        <v>369</v>
      </c>
      <c r="J82" s="73" t="s">
        <v>384</v>
      </c>
    </row>
    <row r="83" spans="2:10" ht="19.5" customHeight="1">
      <c r="B83" s="214" t="s">
        <v>231</v>
      </c>
      <c r="C83" s="71">
        <v>1</v>
      </c>
      <c r="D83" s="71">
        <v>5</v>
      </c>
      <c r="E83" s="73" t="s">
        <v>234</v>
      </c>
      <c r="F83" s="32"/>
      <c r="G83" s="214" t="s">
        <v>230</v>
      </c>
      <c r="H83" s="71">
        <v>1</v>
      </c>
      <c r="I83" s="71">
        <v>5</v>
      </c>
      <c r="J83" s="73" t="s">
        <v>233</v>
      </c>
    </row>
    <row r="84" spans="2:10" ht="19.5" customHeight="1">
      <c r="B84" s="214" t="s">
        <v>17</v>
      </c>
      <c r="C84" s="71">
        <v>3</v>
      </c>
      <c r="D84" s="71">
        <v>3</v>
      </c>
      <c r="E84" s="73" t="s">
        <v>230</v>
      </c>
      <c r="F84" s="32"/>
      <c r="G84" s="214" t="s">
        <v>146</v>
      </c>
      <c r="H84" s="71" t="s">
        <v>369</v>
      </c>
      <c r="I84" s="71" t="s">
        <v>369</v>
      </c>
      <c r="J84" s="73" t="s">
        <v>4</v>
      </c>
    </row>
    <row r="85" spans="2:10" ht="19.5" customHeight="1">
      <c r="B85" s="214" t="s">
        <v>2</v>
      </c>
      <c r="C85" s="71" t="s">
        <v>369</v>
      </c>
      <c r="D85" s="71" t="s">
        <v>369</v>
      </c>
      <c r="E85" s="73" t="s">
        <v>384</v>
      </c>
      <c r="F85" s="32"/>
      <c r="G85" s="214" t="s">
        <v>232</v>
      </c>
      <c r="H85" s="71">
        <v>2</v>
      </c>
      <c r="I85" s="71">
        <v>4</v>
      </c>
      <c r="J85" s="73" t="s">
        <v>386</v>
      </c>
    </row>
    <row r="86" spans="2:10" ht="19.5" customHeight="1">
      <c r="B86" s="214" t="s">
        <v>146</v>
      </c>
      <c r="C86" s="71" t="s">
        <v>369</v>
      </c>
      <c r="D86" s="71" t="s">
        <v>369</v>
      </c>
      <c r="E86" s="73" t="s">
        <v>1</v>
      </c>
      <c r="F86" s="32"/>
      <c r="G86" s="214" t="s">
        <v>90</v>
      </c>
      <c r="H86" s="71">
        <v>2</v>
      </c>
      <c r="I86" s="71">
        <v>4</v>
      </c>
      <c r="J86" s="73" t="s">
        <v>231</v>
      </c>
    </row>
    <row r="87" spans="2:10" ht="19.5" customHeight="1">
      <c r="B87" s="214" t="s">
        <v>90</v>
      </c>
      <c r="C87" s="71">
        <v>5</v>
      </c>
      <c r="D87" s="71">
        <v>1</v>
      </c>
      <c r="E87" s="73" t="s">
        <v>96</v>
      </c>
      <c r="F87" s="32"/>
      <c r="G87" s="214" t="s">
        <v>121</v>
      </c>
      <c r="H87" s="71">
        <v>2</v>
      </c>
      <c r="I87" s="71">
        <v>4</v>
      </c>
      <c r="J87" s="73" t="s">
        <v>2</v>
      </c>
    </row>
    <row r="88" spans="2:10" ht="19.5" customHeight="1">
      <c r="B88" s="216" t="s">
        <v>7</v>
      </c>
      <c r="C88" s="338" t="s">
        <v>488</v>
      </c>
      <c r="D88" s="339"/>
      <c r="E88" s="340"/>
      <c r="F88" s="30"/>
      <c r="G88" s="216" t="s">
        <v>7</v>
      </c>
      <c r="H88" s="338" t="s">
        <v>486</v>
      </c>
      <c r="I88" s="339"/>
      <c r="J88" s="340"/>
    </row>
    <row r="89" spans="2:10" ht="19.5" customHeight="1">
      <c r="B89" s="215"/>
      <c r="C89" s="30"/>
      <c r="D89" s="30"/>
      <c r="E89" s="220"/>
      <c r="F89" s="30"/>
      <c r="G89" s="215"/>
      <c r="H89" s="30"/>
      <c r="I89" s="30"/>
      <c r="J89" s="220"/>
    </row>
    <row r="90" spans="2:10" ht="19.5" customHeight="1">
      <c r="B90" s="215"/>
      <c r="C90" s="30"/>
      <c r="D90" s="30"/>
      <c r="E90" s="220"/>
      <c r="F90" s="30"/>
      <c r="G90" s="215"/>
      <c r="H90" s="30"/>
      <c r="I90" s="30"/>
      <c r="J90" s="220"/>
    </row>
    <row r="91" spans="2:10" ht="19.5" customHeight="1">
      <c r="B91" s="215" t="s">
        <v>182</v>
      </c>
      <c r="F91" s="30"/>
      <c r="G91" s="215" t="s">
        <v>183</v>
      </c>
      <c r="H91" s="30"/>
      <c r="I91" s="30"/>
      <c r="J91" s="220"/>
    </row>
    <row r="92" spans="2:10" ht="19.5" customHeight="1">
      <c r="B92" s="341" t="s">
        <v>453</v>
      </c>
      <c r="C92" s="342"/>
      <c r="D92" s="342"/>
      <c r="E92" s="343"/>
      <c r="G92" s="341" t="s">
        <v>454</v>
      </c>
      <c r="H92" s="342"/>
      <c r="I92" s="342"/>
      <c r="J92" s="343"/>
    </row>
    <row r="93" spans="2:10" ht="19.5" customHeight="1">
      <c r="B93" s="214" t="s">
        <v>384</v>
      </c>
      <c r="C93" s="71" t="s">
        <v>369</v>
      </c>
      <c r="D93" s="71" t="s">
        <v>369</v>
      </c>
      <c r="E93" s="73" t="s">
        <v>1</v>
      </c>
      <c r="G93" s="214" t="s">
        <v>384</v>
      </c>
      <c r="H93" s="71" t="s">
        <v>369</v>
      </c>
      <c r="I93" s="71" t="s">
        <v>369</v>
      </c>
      <c r="J93" s="73" t="s">
        <v>17</v>
      </c>
    </row>
    <row r="94" spans="2:10" ht="19.5" customHeight="1">
      <c r="B94" s="214" t="s">
        <v>235</v>
      </c>
      <c r="C94" s="71">
        <v>3</v>
      </c>
      <c r="D94" s="71">
        <v>3</v>
      </c>
      <c r="E94" s="73" t="s">
        <v>230</v>
      </c>
      <c r="G94" s="214" t="s">
        <v>233</v>
      </c>
      <c r="H94" s="71">
        <v>2</v>
      </c>
      <c r="I94" s="71">
        <v>4</v>
      </c>
      <c r="J94" s="73" t="s">
        <v>4</v>
      </c>
    </row>
    <row r="95" spans="2:10" ht="19.5" customHeight="1">
      <c r="B95" s="214" t="s">
        <v>4</v>
      </c>
      <c r="C95" s="71">
        <v>3</v>
      </c>
      <c r="D95" s="71">
        <v>3</v>
      </c>
      <c r="E95" s="73" t="s">
        <v>234</v>
      </c>
      <c r="G95" s="214" t="s">
        <v>230</v>
      </c>
      <c r="H95" s="71">
        <v>0</v>
      </c>
      <c r="I95" s="71">
        <v>6</v>
      </c>
      <c r="J95" s="73" t="s">
        <v>375</v>
      </c>
    </row>
    <row r="96" spans="2:10" ht="19.5" customHeight="1">
      <c r="B96" s="214" t="s">
        <v>231</v>
      </c>
      <c r="C96" s="71">
        <v>6</v>
      </c>
      <c r="D96" s="71">
        <v>0</v>
      </c>
      <c r="E96" s="73" t="s">
        <v>121</v>
      </c>
      <c r="F96" s="32"/>
      <c r="G96" s="214" t="s">
        <v>2</v>
      </c>
      <c r="H96" s="71">
        <v>4</v>
      </c>
      <c r="I96" s="71">
        <v>2</v>
      </c>
      <c r="J96" s="73" t="s">
        <v>90</v>
      </c>
    </row>
    <row r="97" spans="2:10" ht="19.5" customHeight="1">
      <c r="B97" s="214" t="s">
        <v>17</v>
      </c>
      <c r="C97" s="71">
        <v>3</v>
      </c>
      <c r="D97" s="71">
        <v>3</v>
      </c>
      <c r="E97" s="73" t="s">
        <v>375</v>
      </c>
      <c r="F97" s="32"/>
      <c r="G97" s="214" t="s">
        <v>232</v>
      </c>
      <c r="H97" s="71">
        <v>6</v>
      </c>
      <c r="I97" s="71">
        <v>0</v>
      </c>
      <c r="J97" s="73" t="s">
        <v>231</v>
      </c>
    </row>
    <row r="98" spans="2:10" ht="19.5" customHeight="1">
      <c r="B98" s="214" t="s">
        <v>2</v>
      </c>
      <c r="C98" s="71">
        <v>4</v>
      </c>
      <c r="D98" s="71">
        <v>2</v>
      </c>
      <c r="E98" s="73" t="s">
        <v>233</v>
      </c>
      <c r="F98" s="32"/>
      <c r="G98" s="214" t="s">
        <v>234</v>
      </c>
      <c r="H98" s="71" t="s">
        <v>369</v>
      </c>
      <c r="I98" s="71" t="s">
        <v>369</v>
      </c>
      <c r="J98" s="73" t="s">
        <v>146</v>
      </c>
    </row>
    <row r="99" spans="2:10" ht="19.5" customHeight="1">
      <c r="B99" s="214" t="s">
        <v>232</v>
      </c>
      <c r="C99" s="71">
        <v>6</v>
      </c>
      <c r="D99" s="71">
        <v>0</v>
      </c>
      <c r="E99" s="73" t="s">
        <v>90</v>
      </c>
      <c r="F99" s="32"/>
      <c r="G99" s="214" t="s">
        <v>96</v>
      </c>
      <c r="H99" s="71">
        <v>6</v>
      </c>
      <c r="I99" s="71">
        <v>0</v>
      </c>
      <c r="J99" s="73" t="s">
        <v>235</v>
      </c>
    </row>
    <row r="100" spans="2:10" ht="19.5" customHeight="1">
      <c r="B100" s="214" t="s">
        <v>96</v>
      </c>
      <c r="C100" s="71" t="s">
        <v>369</v>
      </c>
      <c r="D100" s="71" t="s">
        <v>369</v>
      </c>
      <c r="E100" s="73" t="s">
        <v>146</v>
      </c>
      <c r="F100" s="32"/>
      <c r="G100" s="214" t="s">
        <v>121</v>
      </c>
      <c r="H100" s="71">
        <v>0</v>
      </c>
      <c r="I100" s="71">
        <v>6</v>
      </c>
      <c r="J100" s="73" t="s">
        <v>1</v>
      </c>
    </row>
    <row r="101" spans="2:10" ht="19.5" customHeight="1">
      <c r="B101" s="216" t="s">
        <v>7</v>
      </c>
      <c r="C101" s="338" t="s">
        <v>487</v>
      </c>
      <c r="D101" s="339"/>
      <c r="E101" s="340"/>
      <c r="F101" s="30"/>
      <c r="G101" s="216" t="s">
        <v>7</v>
      </c>
      <c r="H101" s="338"/>
      <c r="I101" s="339"/>
      <c r="J101" s="340"/>
    </row>
    <row r="102" spans="2:10" ht="22.5" customHeight="1">
      <c r="B102" s="352"/>
      <c r="C102" s="353"/>
      <c r="D102" s="353"/>
      <c r="E102" s="353"/>
      <c r="F102" s="30"/>
      <c r="G102" s="215"/>
      <c r="H102" s="30"/>
      <c r="I102" s="30"/>
      <c r="J102" s="220"/>
    </row>
    <row r="103" spans="2:10" ht="19.5" customHeight="1">
      <c r="B103" s="215"/>
      <c r="C103" s="30"/>
      <c r="D103" s="30"/>
      <c r="E103" s="220"/>
      <c r="F103" s="30"/>
      <c r="G103" s="215"/>
      <c r="H103" s="30"/>
      <c r="I103" s="30"/>
      <c r="J103" s="220"/>
    </row>
    <row r="104" spans="2:10" ht="19.5" customHeight="1">
      <c r="B104" s="215" t="s">
        <v>184</v>
      </c>
      <c r="C104" s="30"/>
      <c r="D104" s="30"/>
      <c r="E104" s="220"/>
      <c r="F104" s="30"/>
      <c r="G104" s="215" t="s">
        <v>185</v>
      </c>
      <c r="H104" s="30"/>
      <c r="I104" s="30"/>
      <c r="J104" s="220"/>
    </row>
    <row r="105" spans="2:10" ht="19.5" customHeight="1">
      <c r="B105" s="341" t="s">
        <v>455</v>
      </c>
      <c r="C105" s="342"/>
      <c r="D105" s="342"/>
      <c r="E105" s="343"/>
      <c r="F105" s="52" t="s">
        <v>38</v>
      </c>
      <c r="G105" s="341" t="s">
        <v>456</v>
      </c>
      <c r="H105" s="342"/>
      <c r="I105" s="342"/>
      <c r="J105" s="343"/>
    </row>
    <row r="106" spans="2:10" ht="19.5" customHeight="1">
      <c r="B106" s="72" t="s">
        <v>121</v>
      </c>
      <c r="C106" s="71">
        <v>3</v>
      </c>
      <c r="D106" s="71">
        <v>3</v>
      </c>
      <c r="E106" s="73" t="s">
        <v>385</v>
      </c>
      <c r="F106" s="31" t="s">
        <v>39</v>
      </c>
      <c r="G106" s="72" t="s">
        <v>122</v>
      </c>
      <c r="H106" s="71" t="s">
        <v>369</v>
      </c>
      <c r="I106" s="71" t="s">
        <v>369</v>
      </c>
      <c r="J106" s="73" t="s">
        <v>384</v>
      </c>
    </row>
    <row r="107" spans="2:10" ht="19.5" customHeight="1">
      <c r="B107" s="72" t="s">
        <v>1</v>
      </c>
      <c r="C107" s="71">
        <v>5</v>
      </c>
      <c r="D107" s="71">
        <v>1</v>
      </c>
      <c r="E107" s="73" t="s">
        <v>235</v>
      </c>
      <c r="F107" s="31"/>
      <c r="G107" s="72" t="s">
        <v>90</v>
      </c>
      <c r="H107" s="71">
        <v>2</v>
      </c>
      <c r="I107" s="71">
        <v>4</v>
      </c>
      <c r="J107" s="73" t="s">
        <v>1</v>
      </c>
    </row>
    <row r="108" spans="2:10" ht="19.5" customHeight="1">
      <c r="B108" s="72" t="s">
        <v>4</v>
      </c>
      <c r="C108" s="71">
        <v>4</v>
      </c>
      <c r="D108" s="71">
        <v>2</v>
      </c>
      <c r="E108" s="73" t="s">
        <v>230</v>
      </c>
      <c r="F108" s="31"/>
      <c r="G108" s="72" t="s">
        <v>375</v>
      </c>
      <c r="H108" s="71">
        <v>2</v>
      </c>
      <c r="I108" s="71">
        <v>4</v>
      </c>
      <c r="J108" s="73" t="s">
        <v>233</v>
      </c>
    </row>
    <row r="109" spans="2:10" ht="19.5" customHeight="1">
      <c r="B109" s="72" t="s">
        <v>231</v>
      </c>
      <c r="C109" s="71">
        <v>1</v>
      </c>
      <c r="D109" s="71">
        <v>5</v>
      </c>
      <c r="E109" s="73" t="s">
        <v>96</v>
      </c>
      <c r="F109" s="32"/>
      <c r="G109" s="72" t="s">
        <v>96</v>
      </c>
      <c r="H109" s="71">
        <v>2</v>
      </c>
      <c r="I109" s="71">
        <v>4</v>
      </c>
      <c r="J109" s="73" t="s">
        <v>230</v>
      </c>
    </row>
    <row r="110" spans="2:10" ht="19.5" customHeight="1">
      <c r="B110" s="72" t="s">
        <v>2</v>
      </c>
      <c r="C110" s="336">
        <v>6</v>
      </c>
      <c r="D110" s="336">
        <v>0</v>
      </c>
      <c r="E110" s="73" t="s">
        <v>17</v>
      </c>
      <c r="F110" s="212" t="s">
        <v>138</v>
      </c>
      <c r="G110" s="72" t="s">
        <v>102</v>
      </c>
      <c r="H110" s="71">
        <v>1</v>
      </c>
      <c r="I110" s="71">
        <v>5</v>
      </c>
      <c r="J110" s="73" t="s">
        <v>17</v>
      </c>
    </row>
    <row r="111" spans="2:10" ht="19.5" customHeight="1">
      <c r="B111" s="72" t="s">
        <v>146</v>
      </c>
      <c r="C111" s="71" t="s">
        <v>369</v>
      </c>
      <c r="D111" s="71" t="s">
        <v>369</v>
      </c>
      <c r="E111" s="73" t="s">
        <v>232</v>
      </c>
      <c r="F111" s="212" t="s">
        <v>139</v>
      </c>
      <c r="G111" s="72" t="s">
        <v>4</v>
      </c>
      <c r="H111" s="71">
        <v>0</v>
      </c>
      <c r="I111" s="71">
        <v>6</v>
      </c>
      <c r="J111" s="73" t="s">
        <v>2</v>
      </c>
    </row>
    <row r="112" spans="2:10" ht="19.5" customHeight="1">
      <c r="B112" s="72" t="s">
        <v>233</v>
      </c>
      <c r="C112" s="71">
        <v>2</v>
      </c>
      <c r="D112" s="71">
        <v>4</v>
      </c>
      <c r="E112" s="73" t="s">
        <v>234</v>
      </c>
      <c r="F112" s="32"/>
      <c r="G112" s="72" t="s">
        <v>235</v>
      </c>
      <c r="H112" s="71" t="s">
        <v>369</v>
      </c>
      <c r="I112" s="71" t="s">
        <v>369</v>
      </c>
      <c r="J112" s="73" t="s">
        <v>146</v>
      </c>
    </row>
    <row r="113" spans="2:10" ht="19.5" customHeight="1">
      <c r="B113" s="72" t="s">
        <v>90</v>
      </c>
      <c r="C113" s="71" t="s">
        <v>369</v>
      </c>
      <c r="D113" s="71" t="s">
        <v>369</v>
      </c>
      <c r="E113" s="73" t="s">
        <v>384</v>
      </c>
      <c r="F113" s="32"/>
      <c r="G113" s="72" t="s">
        <v>223</v>
      </c>
      <c r="H113" s="71">
        <v>5</v>
      </c>
      <c r="I113" s="71">
        <v>1</v>
      </c>
      <c r="J113" s="73" t="s">
        <v>121</v>
      </c>
    </row>
    <row r="114" spans="2:10" ht="19.5" customHeight="1">
      <c r="B114" s="216" t="s">
        <v>7</v>
      </c>
      <c r="C114" s="338"/>
      <c r="D114" s="339"/>
      <c r="E114" s="340"/>
      <c r="F114" s="30"/>
      <c r="G114" s="216" t="s">
        <v>7</v>
      </c>
      <c r="H114" s="338" t="s">
        <v>489</v>
      </c>
      <c r="I114" s="339"/>
      <c r="J114" s="340"/>
    </row>
    <row r="115" spans="2:10" ht="19.5" customHeight="1">
      <c r="B115" s="215"/>
      <c r="C115" s="30"/>
      <c r="D115" s="30"/>
      <c r="E115" s="220"/>
      <c r="F115" s="30"/>
      <c r="G115" s="215"/>
      <c r="H115" s="30"/>
      <c r="I115" s="30"/>
      <c r="J115" s="220"/>
    </row>
    <row r="116" spans="2:10" ht="19.5" customHeight="1">
      <c r="B116" s="215"/>
      <c r="C116" s="30"/>
      <c r="D116" s="30"/>
      <c r="E116" s="220"/>
      <c r="F116" s="30"/>
      <c r="G116" s="215"/>
      <c r="H116" s="30"/>
      <c r="I116" s="30"/>
      <c r="J116" s="220"/>
    </row>
    <row r="117" spans="2:10" ht="19.5" customHeight="1">
      <c r="B117" s="215" t="s">
        <v>186</v>
      </c>
      <c r="C117" s="30"/>
      <c r="D117" s="30"/>
      <c r="E117" s="220"/>
      <c r="F117" s="30"/>
      <c r="G117" s="215" t="s">
        <v>187</v>
      </c>
      <c r="H117" s="30"/>
      <c r="I117" s="30"/>
      <c r="J117" s="220"/>
    </row>
    <row r="118" spans="2:10" ht="19.5" customHeight="1">
      <c r="B118" s="341" t="s">
        <v>457</v>
      </c>
      <c r="C118" s="342"/>
      <c r="D118" s="342"/>
      <c r="E118" s="343"/>
      <c r="F118" s="52"/>
      <c r="G118" s="341" t="s">
        <v>458</v>
      </c>
      <c r="H118" s="342"/>
      <c r="I118" s="342"/>
      <c r="J118" s="343"/>
    </row>
    <row r="119" spans="2:15" ht="19.5" customHeight="1">
      <c r="B119" s="72" t="s">
        <v>375</v>
      </c>
      <c r="C119" s="71" t="s">
        <v>369</v>
      </c>
      <c r="D119" s="71" t="s">
        <v>369</v>
      </c>
      <c r="E119" s="73" t="s">
        <v>384</v>
      </c>
      <c r="G119" s="72" t="s">
        <v>232</v>
      </c>
      <c r="H119" s="71" t="s">
        <v>369</v>
      </c>
      <c r="I119" s="71" t="s">
        <v>369</v>
      </c>
      <c r="J119" s="73" t="s">
        <v>384</v>
      </c>
      <c r="L119" s="31"/>
      <c r="M119" s="31"/>
      <c r="O119" s="31"/>
    </row>
    <row r="120" spans="2:15" ht="19.5" customHeight="1">
      <c r="B120" s="72" t="s">
        <v>146</v>
      </c>
      <c r="C120" s="71" t="s">
        <v>369</v>
      </c>
      <c r="D120" s="71" t="s">
        <v>369</v>
      </c>
      <c r="E120" s="73" t="s">
        <v>233</v>
      </c>
      <c r="G120" s="72" t="s">
        <v>233</v>
      </c>
      <c r="H120" s="71">
        <v>4</v>
      </c>
      <c r="I120" s="71">
        <v>2</v>
      </c>
      <c r="J120" s="73" t="s">
        <v>235</v>
      </c>
      <c r="L120" s="31"/>
      <c r="M120" s="31"/>
      <c r="O120" s="31"/>
    </row>
    <row r="121" spans="2:15" ht="19.5" customHeight="1">
      <c r="B121" s="72" t="s">
        <v>1</v>
      </c>
      <c r="C121" s="71">
        <v>3.5</v>
      </c>
      <c r="D121" s="71">
        <v>2.5</v>
      </c>
      <c r="E121" s="73" t="s">
        <v>4</v>
      </c>
      <c r="G121" s="72" t="s">
        <v>1</v>
      </c>
      <c r="H121" s="71">
        <v>2</v>
      </c>
      <c r="I121" s="71">
        <v>4</v>
      </c>
      <c r="J121" s="73" t="s">
        <v>230</v>
      </c>
      <c r="L121" s="31"/>
      <c r="M121" s="31"/>
      <c r="O121" s="31"/>
    </row>
    <row r="122" spans="2:15" ht="19.5" customHeight="1">
      <c r="B122" s="72" t="s">
        <v>17</v>
      </c>
      <c r="C122" s="71">
        <v>4</v>
      </c>
      <c r="D122" s="71">
        <v>2</v>
      </c>
      <c r="E122" s="73" t="s">
        <v>231</v>
      </c>
      <c r="G122" s="72" t="s">
        <v>96</v>
      </c>
      <c r="H122" s="71">
        <v>4</v>
      </c>
      <c r="I122" s="71">
        <v>2</v>
      </c>
      <c r="J122" s="73" t="s">
        <v>17</v>
      </c>
      <c r="L122" s="31"/>
      <c r="M122" s="31"/>
      <c r="O122" s="31"/>
    </row>
    <row r="123" spans="2:15" ht="19.5" customHeight="1">
      <c r="B123" s="72" t="s">
        <v>230</v>
      </c>
      <c r="C123" s="71">
        <v>5</v>
      </c>
      <c r="D123" s="71">
        <v>1</v>
      </c>
      <c r="E123" s="73" t="s">
        <v>232</v>
      </c>
      <c r="G123" s="72" t="s">
        <v>231</v>
      </c>
      <c r="H123" s="71">
        <v>2</v>
      </c>
      <c r="I123" s="71">
        <v>4</v>
      </c>
      <c r="J123" s="73" t="s">
        <v>236</v>
      </c>
      <c r="L123" s="31"/>
      <c r="M123" s="31"/>
      <c r="O123" s="31"/>
    </row>
    <row r="124" spans="2:15" ht="19.5" customHeight="1">
      <c r="B124" s="72" t="s">
        <v>121</v>
      </c>
      <c r="C124" s="71">
        <v>3</v>
      </c>
      <c r="D124" s="71">
        <v>3</v>
      </c>
      <c r="E124" s="73" t="s">
        <v>234</v>
      </c>
      <c r="G124" s="72" t="s">
        <v>90</v>
      </c>
      <c r="H124" s="71" t="s">
        <v>369</v>
      </c>
      <c r="I124" s="71" t="s">
        <v>369</v>
      </c>
      <c r="J124" s="73" t="s">
        <v>146</v>
      </c>
      <c r="L124" s="31"/>
      <c r="M124" s="31"/>
      <c r="O124" s="31"/>
    </row>
    <row r="125" spans="2:15" ht="19.5" customHeight="1">
      <c r="B125" s="72" t="s">
        <v>235</v>
      </c>
      <c r="C125" s="71">
        <v>6</v>
      </c>
      <c r="D125" s="71">
        <v>0</v>
      </c>
      <c r="E125" s="73" t="s">
        <v>90</v>
      </c>
      <c r="G125" s="72" t="s">
        <v>375</v>
      </c>
      <c r="H125" s="71">
        <v>4</v>
      </c>
      <c r="I125" s="71">
        <v>2</v>
      </c>
      <c r="J125" s="73" t="s">
        <v>234</v>
      </c>
      <c r="L125" s="31"/>
      <c r="M125" s="31"/>
      <c r="O125" s="31"/>
    </row>
    <row r="126" spans="2:15" ht="19.5" customHeight="1">
      <c r="B126" s="72" t="s">
        <v>2</v>
      </c>
      <c r="C126" s="71">
        <v>3</v>
      </c>
      <c r="D126" s="71">
        <v>3</v>
      </c>
      <c r="E126" s="73" t="s">
        <v>96</v>
      </c>
      <c r="G126" s="72" t="s">
        <v>4</v>
      </c>
      <c r="H126" s="71">
        <v>5</v>
      </c>
      <c r="I126" s="71">
        <v>1</v>
      </c>
      <c r="J126" s="73" t="s">
        <v>121</v>
      </c>
      <c r="L126" s="31"/>
      <c r="M126" s="31"/>
      <c r="O126" s="31"/>
    </row>
    <row r="127" spans="2:10" ht="19.5" customHeight="1">
      <c r="B127" s="216" t="s">
        <v>7</v>
      </c>
      <c r="C127" s="338" t="s">
        <v>490</v>
      </c>
      <c r="D127" s="339"/>
      <c r="E127" s="340"/>
      <c r="F127" s="30"/>
      <c r="G127" s="216" t="s">
        <v>7</v>
      </c>
      <c r="H127" s="338"/>
      <c r="I127" s="339"/>
      <c r="J127" s="340"/>
    </row>
    <row r="128" spans="2:10" ht="19.5" customHeight="1">
      <c r="B128" s="215"/>
      <c r="C128" s="30"/>
      <c r="D128" s="30"/>
      <c r="E128" s="220"/>
      <c r="F128" s="30"/>
      <c r="G128" s="215"/>
      <c r="H128" s="30"/>
      <c r="I128" s="30"/>
      <c r="J128" s="220"/>
    </row>
    <row r="129" spans="2:10" ht="19.5" customHeight="1">
      <c r="B129" s="215"/>
      <c r="C129" s="30"/>
      <c r="D129" s="30"/>
      <c r="E129" s="220"/>
      <c r="F129" s="30"/>
      <c r="G129" s="215"/>
      <c r="H129" s="30"/>
      <c r="I129" s="30"/>
      <c r="J129" s="220"/>
    </row>
    <row r="130" spans="2:10" ht="19.5" customHeight="1">
      <c r="B130" s="215" t="s">
        <v>188</v>
      </c>
      <c r="C130" s="30"/>
      <c r="D130" s="30"/>
      <c r="E130" s="220"/>
      <c r="F130" s="30"/>
      <c r="G130" s="215" t="s">
        <v>189</v>
      </c>
      <c r="H130" s="30"/>
      <c r="I130" s="30"/>
      <c r="J130" s="220"/>
    </row>
    <row r="131" spans="2:10" ht="19.5" customHeight="1">
      <c r="B131" s="341" t="s">
        <v>459</v>
      </c>
      <c r="C131" s="342"/>
      <c r="D131" s="342"/>
      <c r="E131" s="343"/>
      <c r="F131" s="31"/>
      <c r="G131" s="341" t="s">
        <v>461</v>
      </c>
      <c r="H131" s="342"/>
      <c r="I131" s="342"/>
      <c r="J131" s="343"/>
    </row>
    <row r="132" spans="2:14" ht="19.5" customHeight="1">
      <c r="B132" s="72" t="s">
        <v>231</v>
      </c>
      <c r="C132" s="71">
        <v>2</v>
      </c>
      <c r="D132" s="71">
        <v>4</v>
      </c>
      <c r="E132" s="73" t="s">
        <v>375</v>
      </c>
      <c r="F132" s="32"/>
      <c r="G132" s="73" t="s">
        <v>233</v>
      </c>
      <c r="H132" s="71" t="s">
        <v>369</v>
      </c>
      <c r="I132" s="71" t="s">
        <v>369</v>
      </c>
      <c r="J132" s="73" t="s">
        <v>384</v>
      </c>
      <c r="M132" s="31"/>
      <c r="N132" s="31"/>
    </row>
    <row r="133" spans="2:14" ht="19.5" customHeight="1">
      <c r="B133" s="72" t="s">
        <v>232</v>
      </c>
      <c r="C133" s="71">
        <v>0</v>
      </c>
      <c r="D133" s="71">
        <v>6</v>
      </c>
      <c r="E133" s="73" t="s">
        <v>1</v>
      </c>
      <c r="F133" s="32"/>
      <c r="G133" s="73" t="s">
        <v>96</v>
      </c>
      <c r="H133" s="71">
        <v>0</v>
      </c>
      <c r="I133" s="71">
        <v>6</v>
      </c>
      <c r="J133" s="73" t="s">
        <v>1</v>
      </c>
      <c r="M133" s="31"/>
      <c r="N133" s="31"/>
    </row>
    <row r="134" spans="2:14" ht="19.5" customHeight="1">
      <c r="B134" s="72" t="s">
        <v>234</v>
      </c>
      <c r="C134" s="71">
        <v>5</v>
      </c>
      <c r="D134" s="71">
        <v>1</v>
      </c>
      <c r="E134" s="73" t="s">
        <v>235</v>
      </c>
      <c r="F134" s="32"/>
      <c r="G134" s="73" t="s">
        <v>235</v>
      </c>
      <c r="H134" s="71">
        <v>4</v>
      </c>
      <c r="I134" s="71">
        <v>2</v>
      </c>
      <c r="J134" s="73" t="s">
        <v>17</v>
      </c>
      <c r="M134" s="31"/>
      <c r="N134" s="31"/>
    </row>
    <row r="135" spans="2:14" ht="19.5" customHeight="1">
      <c r="B135" s="72" t="s">
        <v>90</v>
      </c>
      <c r="C135" s="71">
        <v>1</v>
      </c>
      <c r="D135" s="71">
        <v>5</v>
      </c>
      <c r="E135" s="73" t="s">
        <v>230</v>
      </c>
      <c r="F135" s="32"/>
      <c r="G135" s="73" t="s">
        <v>90</v>
      </c>
      <c r="H135" s="71">
        <v>5</v>
      </c>
      <c r="I135" s="71">
        <v>1</v>
      </c>
      <c r="J135" s="73" t="s">
        <v>4</v>
      </c>
      <c r="M135" s="31"/>
      <c r="N135" s="31"/>
    </row>
    <row r="136" spans="2:14" ht="19.5" customHeight="1">
      <c r="B136" s="72" t="s">
        <v>233</v>
      </c>
      <c r="C136" s="71">
        <v>4</v>
      </c>
      <c r="D136" s="71">
        <v>2</v>
      </c>
      <c r="E136" s="73" t="s">
        <v>17</v>
      </c>
      <c r="F136" s="32"/>
      <c r="G136" s="73" t="s">
        <v>146</v>
      </c>
      <c r="H136" s="71" t="s">
        <v>369</v>
      </c>
      <c r="I136" s="71" t="s">
        <v>369</v>
      </c>
      <c r="J136" s="73" t="s">
        <v>231</v>
      </c>
      <c r="M136" s="31"/>
      <c r="N136" s="31"/>
    </row>
    <row r="137" spans="2:14" ht="19.5" customHeight="1">
      <c r="B137" s="304" t="s">
        <v>2</v>
      </c>
      <c r="C137" s="71" t="s">
        <v>369</v>
      </c>
      <c r="D137" s="71" t="s">
        <v>369</v>
      </c>
      <c r="E137" s="73" t="s">
        <v>146</v>
      </c>
      <c r="F137" s="32"/>
      <c r="G137" s="73" t="s">
        <v>375</v>
      </c>
      <c r="H137" s="71">
        <v>5</v>
      </c>
      <c r="I137" s="71">
        <v>1</v>
      </c>
      <c r="J137" s="73" t="s">
        <v>232</v>
      </c>
      <c r="M137" s="31"/>
      <c r="N137" s="31"/>
    </row>
    <row r="138" spans="2:14" ht="19.5" customHeight="1">
      <c r="B138" s="72" t="s">
        <v>4</v>
      </c>
      <c r="C138" s="71">
        <v>4</v>
      </c>
      <c r="D138" s="71">
        <v>2</v>
      </c>
      <c r="E138" s="73" t="s">
        <v>96</v>
      </c>
      <c r="F138" s="32"/>
      <c r="G138" s="73" t="s">
        <v>2</v>
      </c>
      <c r="H138" s="71">
        <v>2</v>
      </c>
      <c r="I138" s="71">
        <v>4</v>
      </c>
      <c r="J138" s="73" t="s">
        <v>234</v>
      </c>
      <c r="M138" s="31"/>
      <c r="N138" s="31"/>
    </row>
    <row r="139" spans="2:14" ht="19.5" customHeight="1">
      <c r="B139" s="72" t="s">
        <v>384</v>
      </c>
      <c r="C139" s="71" t="s">
        <v>369</v>
      </c>
      <c r="D139" s="71" t="s">
        <v>369</v>
      </c>
      <c r="E139" s="73" t="s">
        <v>121</v>
      </c>
      <c r="F139" s="32"/>
      <c r="G139" s="73" t="s">
        <v>230</v>
      </c>
      <c r="H139" s="71">
        <v>4</v>
      </c>
      <c r="I139" s="71">
        <v>2</v>
      </c>
      <c r="J139" s="73" t="s">
        <v>121</v>
      </c>
      <c r="M139" s="31"/>
      <c r="N139" s="31"/>
    </row>
    <row r="140" spans="2:10" ht="19.5" customHeight="1">
      <c r="B140" s="216" t="s">
        <v>7</v>
      </c>
      <c r="C140" s="338"/>
      <c r="D140" s="339"/>
      <c r="E140" s="340"/>
      <c r="F140" s="30"/>
      <c r="G140" s="216" t="s">
        <v>7</v>
      </c>
      <c r="H140" s="338" t="s">
        <v>494</v>
      </c>
      <c r="I140" s="339"/>
      <c r="J140" s="340"/>
    </row>
    <row r="141" spans="2:10" ht="19.5" customHeight="1">
      <c r="B141" s="215"/>
      <c r="C141" s="30"/>
      <c r="D141" s="30"/>
      <c r="E141" s="220"/>
      <c r="F141" s="30"/>
      <c r="G141" s="215"/>
      <c r="H141" s="30"/>
      <c r="I141" s="30"/>
      <c r="J141" s="220"/>
    </row>
    <row r="142" spans="2:10" ht="19.5" customHeight="1">
      <c r="B142" s="215"/>
      <c r="C142" s="30"/>
      <c r="D142" s="30"/>
      <c r="E142" s="220"/>
      <c r="F142" s="30"/>
      <c r="G142" s="215"/>
      <c r="H142" s="30"/>
      <c r="I142" s="30"/>
      <c r="J142" s="220"/>
    </row>
    <row r="143" spans="2:10" ht="19.5" customHeight="1">
      <c r="B143" s="215" t="s">
        <v>190</v>
      </c>
      <c r="C143" s="30"/>
      <c r="D143" s="30"/>
      <c r="E143" s="220"/>
      <c r="F143" s="30"/>
      <c r="G143" s="215" t="s">
        <v>191</v>
      </c>
      <c r="H143" s="30"/>
      <c r="I143" s="30"/>
      <c r="J143" s="220"/>
    </row>
    <row r="144" spans="2:10" ht="19.5" customHeight="1">
      <c r="B144" s="341" t="s">
        <v>460</v>
      </c>
      <c r="C144" s="342"/>
      <c r="D144" s="342"/>
      <c r="E144" s="343"/>
      <c r="F144" s="52"/>
      <c r="G144" s="341" t="s">
        <v>462</v>
      </c>
      <c r="H144" s="342"/>
      <c r="I144" s="342"/>
      <c r="J144" s="343"/>
    </row>
    <row r="145" spans="2:14" ht="19.5" customHeight="1">
      <c r="B145" s="72" t="s">
        <v>146</v>
      </c>
      <c r="C145" s="71" t="s">
        <v>369</v>
      </c>
      <c r="D145" s="71" t="s">
        <v>369</v>
      </c>
      <c r="E145" s="73" t="s">
        <v>375</v>
      </c>
      <c r="F145" s="31"/>
      <c r="G145" s="72" t="s">
        <v>385</v>
      </c>
      <c r="H145" s="71">
        <v>3</v>
      </c>
      <c r="I145" s="71">
        <v>3</v>
      </c>
      <c r="J145" s="73" t="s">
        <v>90</v>
      </c>
      <c r="M145" s="31"/>
      <c r="N145" s="31"/>
    </row>
    <row r="146" spans="2:14" ht="19.5" customHeight="1">
      <c r="B146" s="72" t="s">
        <v>1</v>
      </c>
      <c r="C146" s="71">
        <v>1</v>
      </c>
      <c r="D146" s="71">
        <v>5</v>
      </c>
      <c r="E146" s="73" t="s">
        <v>233</v>
      </c>
      <c r="F146" s="31"/>
      <c r="G146" s="72" t="s">
        <v>234</v>
      </c>
      <c r="H146" s="71">
        <v>4</v>
      </c>
      <c r="I146" s="71">
        <v>2</v>
      </c>
      <c r="J146" s="73" t="s">
        <v>1</v>
      </c>
      <c r="M146" s="31"/>
      <c r="N146" s="31"/>
    </row>
    <row r="147" spans="2:14" ht="19.5" customHeight="1">
      <c r="B147" s="72" t="s">
        <v>230</v>
      </c>
      <c r="C147" s="71">
        <v>5</v>
      </c>
      <c r="D147" s="71">
        <v>1</v>
      </c>
      <c r="E147" s="73" t="s">
        <v>231</v>
      </c>
      <c r="F147" s="31"/>
      <c r="G147" s="72" t="s">
        <v>231</v>
      </c>
      <c r="H147" s="71">
        <v>2</v>
      </c>
      <c r="I147" s="71">
        <v>4</v>
      </c>
      <c r="J147" s="73" t="s">
        <v>233</v>
      </c>
      <c r="M147" s="31"/>
      <c r="N147" s="31"/>
    </row>
    <row r="148" spans="2:14" ht="19.5" customHeight="1">
      <c r="B148" s="72" t="s">
        <v>4</v>
      </c>
      <c r="C148" s="71">
        <v>1</v>
      </c>
      <c r="D148" s="71">
        <v>5</v>
      </c>
      <c r="E148" s="73" t="s">
        <v>17</v>
      </c>
      <c r="F148" s="32"/>
      <c r="G148" s="72" t="s">
        <v>235</v>
      </c>
      <c r="H148" s="71">
        <v>5</v>
      </c>
      <c r="I148" s="71">
        <v>1</v>
      </c>
      <c r="J148" s="73" t="s">
        <v>4</v>
      </c>
      <c r="M148" s="31"/>
      <c r="N148" s="31"/>
    </row>
    <row r="149" spans="2:14" ht="19.5" customHeight="1">
      <c r="B149" s="72" t="s">
        <v>235</v>
      </c>
      <c r="C149" s="71">
        <v>5</v>
      </c>
      <c r="D149" s="71">
        <v>1</v>
      </c>
      <c r="E149" s="73" t="s">
        <v>2</v>
      </c>
      <c r="F149" s="32"/>
      <c r="G149" s="72" t="s">
        <v>2</v>
      </c>
      <c r="H149" s="71">
        <v>4</v>
      </c>
      <c r="I149" s="71">
        <v>2</v>
      </c>
      <c r="J149" s="73" t="s">
        <v>230</v>
      </c>
      <c r="M149" s="31"/>
      <c r="N149" s="31"/>
    </row>
    <row r="150" spans="2:14" ht="19.5" customHeight="1">
      <c r="B150" s="72" t="s">
        <v>96</v>
      </c>
      <c r="C150" s="71">
        <v>1</v>
      </c>
      <c r="D150" s="71">
        <v>5</v>
      </c>
      <c r="E150" s="73" t="s">
        <v>232</v>
      </c>
      <c r="F150" s="32"/>
      <c r="G150" s="72" t="s">
        <v>232</v>
      </c>
      <c r="H150" s="71">
        <v>2</v>
      </c>
      <c r="I150" s="71">
        <v>4</v>
      </c>
      <c r="J150" s="73" t="s">
        <v>17</v>
      </c>
      <c r="M150" s="31"/>
      <c r="N150" s="31"/>
    </row>
    <row r="151" spans="2:14" ht="19.5" customHeight="1">
      <c r="B151" s="72" t="s">
        <v>384</v>
      </c>
      <c r="C151" s="71" t="s">
        <v>369</v>
      </c>
      <c r="D151" s="71" t="s">
        <v>369</v>
      </c>
      <c r="E151" s="73" t="s">
        <v>234</v>
      </c>
      <c r="F151" s="32"/>
      <c r="G151" s="72" t="s">
        <v>121</v>
      </c>
      <c r="H151" s="71" t="s">
        <v>369</v>
      </c>
      <c r="I151" s="71" t="s">
        <v>369</v>
      </c>
      <c r="J151" s="73" t="s">
        <v>146</v>
      </c>
      <c r="M151" s="31"/>
      <c r="N151" s="31"/>
    </row>
    <row r="152" spans="2:14" ht="19.5" customHeight="1">
      <c r="B152" s="72" t="s">
        <v>121</v>
      </c>
      <c r="C152" s="71">
        <v>3</v>
      </c>
      <c r="D152" s="71">
        <v>3</v>
      </c>
      <c r="E152" s="73" t="s">
        <v>90</v>
      </c>
      <c r="F152" s="32"/>
      <c r="G152" s="72" t="s">
        <v>384</v>
      </c>
      <c r="H152" s="71" t="s">
        <v>369</v>
      </c>
      <c r="I152" s="71" t="s">
        <v>369</v>
      </c>
      <c r="J152" s="73" t="s">
        <v>96</v>
      </c>
      <c r="M152" s="31"/>
      <c r="N152" s="31"/>
    </row>
    <row r="153" spans="2:10" ht="19.5" customHeight="1">
      <c r="B153" s="216" t="s">
        <v>7</v>
      </c>
      <c r="C153" s="338" t="s">
        <v>492</v>
      </c>
      <c r="D153" s="339"/>
      <c r="E153" s="340"/>
      <c r="F153" s="30"/>
      <c r="G153" s="216" t="s">
        <v>7</v>
      </c>
      <c r="H153" s="354"/>
      <c r="I153" s="339"/>
      <c r="J153" s="340"/>
    </row>
    <row r="154" spans="2:10" ht="19.5" customHeight="1">
      <c r="B154" s="215"/>
      <c r="C154" s="30"/>
      <c r="D154" s="30"/>
      <c r="E154" s="220"/>
      <c r="F154" s="30"/>
      <c r="G154" s="215"/>
      <c r="H154" s="30"/>
      <c r="I154" s="30"/>
      <c r="J154" s="220"/>
    </row>
    <row r="155" spans="2:10" ht="19.5" customHeight="1">
      <c r="B155" s="215"/>
      <c r="C155" s="30"/>
      <c r="D155" s="30"/>
      <c r="E155" s="220"/>
      <c r="F155" s="30"/>
      <c r="G155" s="215"/>
      <c r="H155" s="30"/>
      <c r="I155" s="30"/>
      <c r="J155" s="220"/>
    </row>
    <row r="156" spans="2:10" ht="19.5" customHeight="1">
      <c r="B156" s="215" t="s">
        <v>192</v>
      </c>
      <c r="C156" s="30"/>
      <c r="D156" s="30"/>
      <c r="E156" s="220"/>
      <c r="F156" s="30"/>
      <c r="G156" s="215" t="s">
        <v>193</v>
      </c>
      <c r="H156" s="30"/>
      <c r="I156" s="30"/>
      <c r="J156" s="220"/>
    </row>
    <row r="157" spans="2:16" ht="19.5" customHeight="1">
      <c r="B157" s="341" t="s">
        <v>463</v>
      </c>
      <c r="C157" s="342"/>
      <c r="D157" s="342"/>
      <c r="E157" s="343"/>
      <c r="F157" s="31"/>
      <c r="G157" s="341" t="s">
        <v>464</v>
      </c>
      <c r="H157" s="342"/>
      <c r="I157" s="342"/>
      <c r="J157" s="343"/>
      <c r="M157" s="31"/>
      <c r="O157" s="31"/>
      <c r="P157" s="31"/>
    </row>
    <row r="158" spans="2:16" ht="19.5" customHeight="1">
      <c r="B158" s="72" t="s">
        <v>146</v>
      </c>
      <c r="C158" s="71" t="s">
        <v>369</v>
      </c>
      <c r="D158" s="71" t="s">
        <v>369</v>
      </c>
      <c r="E158" s="73" t="s">
        <v>384</v>
      </c>
      <c r="F158" s="32"/>
      <c r="G158" s="72" t="s">
        <v>2</v>
      </c>
      <c r="H158" s="71">
        <v>4</v>
      </c>
      <c r="I158" s="71">
        <v>2</v>
      </c>
      <c r="J158" s="73" t="s">
        <v>375</v>
      </c>
      <c r="M158" s="31"/>
      <c r="O158" s="31"/>
      <c r="P158" s="31"/>
    </row>
    <row r="159" spans="2:16" ht="19.5" customHeight="1">
      <c r="B159" s="72" t="s">
        <v>231</v>
      </c>
      <c r="C159" s="71">
        <v>2</v>
      </c>
      <c r="D159" s="71">
        <v>4</v>
      </c>
      <c r="E159" s="73" t="s">
        <v>235</v>
      </c>
      <c r="F159" s="32"/>
      <c r="G159" s="72" t="s">
        <v>232</v>
      </c>
      <c r="H159" s="71">
        <v>3</v>
      </c>
      <c r="I159" s="71">
        <v>3</v>
      </c>
      <c r="J159" s="73" t="s">
        <v>235</v>
      </c>
      <c r="M159" s="31"/>
      <c r="O159" s="31"/>
      <c r="P159" s="31"/>
    </row>
    <row r="160" spans="2:16" ht="19.5" customHeight="1">
      <c r="B160" s="72" t="s">
        <v>375</v>
      </c>
      <c r="C160" s="71">
        <v>5</v>
      </c>
      <c r="D160" s="71">
        <v>1</v>
      </c>
      <c r="E160" s="73" t="s">
        <v>4</v>
      </c>
      <c r="F160" s="32"/>
      <c r="G160" s="72" t="s">
        <v>384</v>
      </c>
      <c r="H160" s="71" t="s">
        <v>369</v>
      </c>
      <c r="I160" s="71" t="s">
        <v>369</v>
      </c>
      <c r="J160" s="73" t="s">
        <v>4</v>
      </c>
      <c r="M160" s="31"/>
      <c r="O160" s="31"/>
      <c r="P160" s="31"/>
    </row>
    <row r="161" spans="2:16" ht="19.5" customHeight="1">
      <c r="B161" s="72" t="s">
        <v>234</v>
      </c>
      <c r="C161" s="71">
        <v>3</v>
      </c>
      <c r="D161" s="71">
        <v>3</v>
      </c>
      <c r="E161" s="73" t="s">
        <v>230</v>
      </c>
      <c r="F161" s="32"/>
      <c r="G161" s="72" t="s">
        <v>1</v>
      </c>
      <c r="H161" s="71">
        <v>5</v>
      </c>
      <c r="I161" s="71">
        <v>1</v>
      </c>
      <c r="J161" s="73" t="s">
        <v>231</v>
      </c>
      <c r="M161" s="31"/>
      <c r="O161" s="31"/>
      <c r="P161" s="31"/>
    </row>
    <row r="162" spans="2:16" ht="19.5" customHeight="1">
      <c r="B162" s="72" t="s">
        <v>1</v>
      </c>
      <c r="C162" s="71">
        <v>3</v>
      </c>
      <c r="D162" s="71">
        <v>3</v>
      </c>
      <c r="E162" s="73" t="s">
        <v>2</v>
      </c>
      <c r="F162" s="32"/>
      <c r="G162" s="72" t="s">
        <v>121</v>
      </c>
      <c r="H162" s="71">
        <v>4</v>
      </c>
      <c r="I162" s="71">
        <v>2</v>
      </c>
      <c r="J162" s="73" t="s">
        <v>17</v>
      </c>
      <c r="M162" s="31"/>
      <c r="O162" s="31"/>
      <c r="P162" s="31"/>
    </row>
    <row r="163" spans="2:16" ht="19.5" customHeight="1">
      <c r="B163" s="72" t="s">
        <v>233</v>
      </c>
      <c r="C163" s="71">
        <v>1</v>
      </c>
      <c r="D163" s="71">
        <v>5</v>
      </c>
      <c r="E163" s="73" t="s">
        <v>232</v>
      </c>
      <c r="F163" s="32"/>
      <c r="G163" s="72" t="s">
        <v>230</v>
      </c>
      <c r="H163" s="71" t="s">
        <v>369</v>
      </c>
      <c r="I163" s="71" t="s">
        <v>369</v>
      </c>
      <c r="J163" s="73" t="s">
        <v>146</v>
      </c>
      <c r="M163" s="31"/>
      <c r="O163" s="31"/>
      <c r="P163" s="31"/>
    </row>
    <row r="164" spans="2:16" ht="19.5" customHeight="1">
      <c r="B164" s="72" t="s">
        <v>17</v>
      </c>
      <c r="C164" s="71">
        <v>2</v>
      </c>
      <c r="D164" s="71">
        <v>4</v>
      </c>
      <c r="E164" s="73" t="s">
        <v>90</v>
      </c>
      <c r="F164" s="32"/>
      <c r="G164" s="72" t="s">
        <v>90</v>
      </c>
      <c r="H164" s="71">
        <v>5</v>
      </c>
      <c r="I164" s="71">
        <v>1</v>
      </c>
      <c r="J164" s="73" t="s">
        <v>234</v>
      </c>
      <c r="M164" s="31"/>
      <c r="O164" s="31"/>
      <c r="P164" s="31"/>
    </row>
    <row r="165" spans="2:10" ht="19.5" customHeight="1">
      <c r="B165" s="72" t="s">
        <v>96</v>
      </c>
      <c r="C165" s="71">
        <v>4</v>
      </c>
      <c r="D165" s="71">
        <v>2</v>
      </c>
      <c r="E165" s="73" t="s">
        <v>121</v>
      </c>
      <c r="F165" s="32"/>
      <c r="G165" s="72" t="s">
        <v>233</v>
      </c>
      <c r="H165" s="71">
        <v>4</v>
      </c>
      <c r="I165" s="71">
        <v>2</v>
      </c>
      <c r="J165" s="73" t="s">
        <v>96</v>
      </c>
    </row>
    <row r="166" spans="2:10" ht="19.5" customHeight="1">
      <c r="B166" s="216" t="s">
        <v>7</v>
      </c>
      <c r="C166" s="338" t="s">
        <v>495</v>
      </c>
      <c r="D166" s="339"/>
      <c r="E166" s="340"/>
      <c r="F166" s="30"/>
      <c r="G166" s="216" t="s">
        <v>7</v>
      </c>
      <c r="H166" s="349" t="s">
        <v>497</v>
      </c>
      <c r="I166" s="350"/>
      <c r="J166" s="351"/>
    </row>
    <row r="167" spans="2:10" ht="19.5" customHeight="1">
      <c r="B167" s="215"/>
      <c r="C167" s="30"/>
      <c r="D167" s="30"/>
      <c r="E167" s="220"/>
      <c r="F167" s="30"/>
      <c r="G167" s="215"/>
      <c r="H167" s="30"/>
      <c r="I167" s="30"/>
      <c r="J167" s="220"/>
    </row>
    <row r="168" spans="2:10" ht="19.5" customHeight="1">
      <c r="B168" s="215"/>
      <c r="C168" s="30"/>
      <c r="D168" s="30"/>
      <c r="E168" s="220"/>
      <c r="F168" s="30"/>
      <c r="G168" s="215"/>
      <c r="H168" s="30"/>
      <c r="I168" s="30"/>
      <c r="J168" s="220"/>
    </row>
    <row r="169" spans="2:10" ht="19.5" customHeight="1">
      <c r="B169" s="215" t="s">
        <v>194</v>
      </c>
      <c r="C169" s="30"/>
      <c r="D169" s="30"/>
      <c r="E169" s="220"/>
      <c r="F169" s="30"/>
      <c r="G169" s="215" t="s">
        <v>195</v>
      </c>
      <c r="H169" s="30"/>
      <c r="I169" s="30"/>
      <c r="J169" s="220"/>
    </row>
    <row r="170" spans="2:15" ht="19.5" customHeight="1">
      <c r="B170" s="341" t="s">
        <v>465</v>
      </c>
      <c r="C170" s="342"/>
      <c r="D170" s="342"/>
      <c r="E170" s="343"/>
      <c r="F170" s="52"/>
      <c r="G170" s="341" t="s">
        <v>466</v>
      </c>
      <c r="H170" s="342"/>
      <c r="I170" s="342"/>
      <c r="J170" s="343"/>
      <c r="N170" s="31"/>
      <c r="O170" s="31"/>
    </row>
    <row r="171" spans="2:15" ht="19.5" customHeight="1">
      <c r="B171" s="72" t="s">
        <v>230</v>
      </c>
      <c r="C171" s="71" t="s">
        <v>369</v>
      </c>
      <c r="D171" s="71" t="s">
        <v>369</v>
      </c>
      <c r="E171" s="73" t="s">
        <v>384</v>
      </c>
      <c r="F171" s="31"/>
      <c r="G171" s="72" t="s">
        <v>235</v>
      </c>
      <c r="H171" s="71">
        <v>3</v>
      </c>
      <c r="I171" s="71">
        <v>3</v>
      </c>
      <c r="J171" s="73" t="s">
        <v>375</v>
      </c>
      <c r="N171" s="31"/>
      <c r="O171" s="31"/>
    </row>
    <row r="172" spans="2:15" ht="19.5" customHeight="1">
      <c r="B172" s="72" t="s">
        <v>375</v>
      </c>
      <c r="C172" s="71">
        <v>2</v>
      </c>
      <c r="D172" s="71">
        <v>4</v>
      </c>
      <c r="E172" s="73" t="s">
        <v>1</v>
      </c>
      <c r="F172" s="31"/>
      <c r="G172" s="72" t="s">
        <v>121</v>
      </c>
      <c r="H172" s="71">
        <v>2</v>
      </c>
      <c r="I172" s="71">
        <v>4</v>
      </c>
      <c r="J172" s="73" t="s">
        <v>233</v>
      </c>
      <c r="N172" s="31"/>
      <c r="O172" s="31"/>
    </row>
    <row r="173" spans="2:15" ht="19.5" customHeight="1">
      <c r="B173" s="72" t="s">
        <v>90</v>
      </c>
      <c r="C173" s="71">
        <v>1</v>
      </c>
      <c r="D173" s="71">
        <v>5</v>
      </c>
      <c r="E173" s="73" t="s">
        <v>233</v>
      </c>
      <c r="F173" s="31"/>
      <c r="G173" s="72" t="s">
        <v>232</v>
      </c>
      <c r="H173" s="71">
        <v>2</v>
      </c>
      <c r="I173" s="71">
        <v>4</v>
      </c>
      <c r="J173" s="73" t="s">
        <v>4</v>
      </c>
      <c r="N173" s="31"/>
      <c r="O173" s="31"/>
    </row>
    <row r="174" spans="2:15" ht="19.5" customHeight="1">
      <c r="B174" s="72" t="s">
        <v>4</v>
      </c>
      <c r="C174" s="287">
        <v>4</v>
      </c>
      <c r="D174" s="287">
        <v>2</v>
      </c>
      <c r="E174" s="73" t="s">
        <v>231</v>
      </c>
      <c r="F174" s="32"/>
      <c r="G174" s="72" t="s">
        <v>234</v>
      </c>
      <c r="H174" s="71">
        <v>3</v>
      </c>
      <c r="I174" s="71">
        <v>3</v>
      </c>
      <c r="J174" s="73" t="s">
        <v>231</v>
      </c>
      <c r="N174" s="31"/>
      <c r="O174" s="31"/>
    </row>
    <row r="175" spans="2:15" ht="19.5" customHeight="1">
      <c r="B175" s="72" t="s">
        <v>146</v>
      </c>
      <c r="C175" s="71" t="s">
        <v>369</v>
      </c>
      <c r="D175" s="71" t="s">
        <v>369</v>
      </c>
      <c r="E175" s="73" t="s">
        <v>17</v>
      </c>
      <c r="F175" s="32"/>
      <c r="G175" s="72" t="s">
        <v>230</v>
      </c>
      <c r="H175" s="71">
        <v>6</v>
      </c>
      <c r="I175" s="71">
        <v>0</v>
      </c>
      <c r="J175" s="73" t="s">
        <v>17</v>
      </c>
      <c r="N175" s="31"/>
      <c r="O175" s="31"/>
    </row>
    <row r="176" spans="2:15" ht="19.5" customHeight="1">
      <c r="B176" s="72" t="s">
        <v>2</v>
      </c>
      <c r="C176" s="71">
        <v>4</v>
      </c>
      <c r="D176" s="71">
        <v>2</v>
      </c>
      <c r="E176" s="73" t="s">
        <v>232</v>
      </c>
      <c r="F176" s="32"/>
      <c r="G176" s="72" t="s">
        <v>384</v>
      </c>
      <c r="H176" s="71" t="s">
        <v>369</v>
      </c>
      <c r="I176" s="71" t="s">
        <v>369</v>
      </c>
      <c r="J176" s="73" t="s">
        <v>2</v>
      </c>
      <c r="N176" s="31"/>
      <c r="O176" s="31"/>
    </row>
    <row r="177" spans="2:15" ht="19.5" customHeight="1">
      <c r="B177" s="72" t="s">
        <v>234</v>
      </c>
      <c r="C177" s="71">
        <v>4</v>
      </c>
      <c r="D177" s="71">
        <v>2</v>
      </c>
      <c r="E177" s="73" t="s">
        <v>96</v>
      </c>
      <c r="F177" s="32"/>
      <c r="G177" s="72" t="s">
        <v>1</v>
      </c>
      <c r="H177" s="71" t="s">
        <v>369</v>
      </c>
      <c r="I177" s="71" t="s">
        <v>369</v>
      </c>
      <c r="J177" s="73" t="s">
        <v>146</v>
      </c>
      <c r="N177" s="31"/>
      <c r="O177" s="31"/>
    </row>
    <row r="178" spans="2:10" ht="19.5" customHeight="1">
      <c r="B178" s="72" t="s">
        <v>235</v>
      </c>
      <c r="C178" s="71">
        <v>4</v>
      </c>
      <c r="D178" s="71">
        <v>2</v>
      </c>
      <c r="E178" s="73" t="s">
        <v>121</v>
      </c>
      <c r="F178" s="32"/>
      <c r="G178" s="72" t="s">
        <v>96</v>
      </c>
      <c r="H178" s="71">
        <v>5</v>
      </c>
      <c r="I178" s="71">
        <v>1</v>
      </c>
      <c r="J178" s="73" t="s">
        <v>90</v>
      </c>
    </row>
    <row r="179" spans="2:10" ht="19.5" customHeight="1">
      <c r="B179" s="216" t="s">
        <v>7</v>
      </c>
      <c r="C179" s="338"/>
      <c r="D179" s="339"/>
      <c r="E179" s="340"/>
      <c r="F179" s="30"/>
      <c r="G179" s="216" t="s">
        <v>7</v>
      </c>
      <c r="H179" s="338"/>
      <c r="I179" s="339"/>
      <c r="J179" s="340"/>
    </row>
    <row r="182" spans="2:7" ht="19.5" customHeight="1">
      <c r="B182" s="217" t="s">
        <v>196</v>
      </c>
      <c r="G182" s="217" t="s">
        <v>197</v>
      </c>
    </row>
    <row r="183" spans="2:10" ht="19.5" customHeight="1">
      <c r="B183" s="341" t="s">
        <v>467</v>
      </c>
      <c r="C183" s="342"/>
      <c r="D183" s="342"/>
      <c r="E183" s="343"/>
      <c r="F183" s="31"/>
      <c r="G183" s="341" t="s">
        <v>468</v>
      </c>
      <c r="H183" s="342"/>
      <c r="I183" s="342"/>
      <c r="J183" s="343"/>
    </row>
    <row r="184" spans="2:17" ht="19.5" customHeight="1">
      <c r="B184" s="72" t="s">
        <v>96</v>
      </c>
      <c r="C184" s="71"/>
      <c r="D184" s="71"/>
      <c r="E184" s="73" t="s">
        <v>375</v>
      </c>
      <c r="F184" s="32"/>
      <c r="G184" s="72" t="s">
        <v>1</v>
      </c>
      <c r="H184" s="71" t="s">
        <v>369</v>
      </c>
      <c r="I184" s="71" t="s">
        <v>369</v>
      </c>
      <c r="J184" s="73" t="s">
        <v>384</v>
      </c>
      <c r="N184" s="31"/>
      <c r="O184" s="31"/>
      <c r="Q184" s="31"/>
    </row>
    <row r="185" spans="2:17" ht="19.5" customHeight="1">
      <c r="B185" s="72" t="s">
        <v>17</v>
      </c>
      <c r="C185" s="71"/>
      <c r="D185" s="71"/>
      <c r="E185" s="73" t="s">
        <v>1</v>
      </c>
      <c r="F185" s="32"/>
      <c r="G185" s="72" t="s">
        <v>230</v>
      </c>
      <c r="H185" s="71"/>
      <c r="I185" s="71"/>
      <c r="J185" s="73" t="s">
        <v>235</v>
      </c>
      <c r="N185" s="31"/>
      <c r="O185" s="31"/>
      <c r="Q185" s="31"/>
    </row>
    <row r="186" spans="2:17" ht="19.5" customHeight="1">
      <c r="B186" s="72" t="s">
        <v>384</v>
      </c>
      <c r="C186" s="71" t="s">
        <v>369</v>
      </c>
      <c r="D186" s="71" t="s">
        <v>369</v>
      </c>
      <c r="E186" s="73" t="s">
        <v>235</v>
      </c>
      <c r="F186" s="32"/>
      <c r="G186" s="72" t="s">
        <v>234</v>
      </c>
      <c r="H186" s="71"/>
      <c r="I186" s="71"/>
      <c r="J186" s="73" t="s">
        <v>4</v>
      </c>
      <c r="N186" s="31"/>
      <c r="O186" s="31"/>
      <c r="Q186" s="31"/>
    </row>
    <row r="187" spans="2:17" ht="19.5" customHeight="1">
      <c r="B187" s="72" t="s">
        <v>233</v>
      </c>
      <c r="C187" s="71"/>
      <c r="D187" s="71"/>
      <c r="E187" s="73" t="s">
        <v>230</v>
      </c>
      <c r="F187" s="32"/>
      <c r="G187" s="72" t="s">
        <v>121</v>
      </c>
      <c r="H187" s="287"/>
      <c r="I187" s="287"/>
      <c r="J187" s="73" t="s">
        <v>231</v>
      </c>
      <c r="N187" s="31"/>
      <c r="O187" s="31"/>
      <c r="Q187" s="31"/>
    </row>
    <row r="188" spans="2:17" ht="19.5" customHeight="1">
      <c r="B188" s="72" t="s">
        <v>4</v>
      </c>
      <c r="C188" s="71" t="s">
        <v>369</v>
      </c>
      <c r="D188" s="71" t="s">
        <v>369</v>
      </c>
      <c r="E188" s="73" t="s">
        <v>146</v>
      </c>
      <c r="F188" s="32"/>
      <c r="G188" s="72" t="s">
        <v>375</v>
      </c>
      <c r="H188" s="71"/>
      <c r="I188" s="71"/>
      <c r="J188" s="73" t="s">
        <v>17</v>
      </c>
      <c r="N188" s="31"/>
      <c r="O188" s="31"/>
      <c r="Q188" s="31"/>
    </row>
    <row r="189" spans="2:17" ht="19.5" customHeight="1">
      <c r="B189" s="72" t="s">
        <v>386</v>
      </c>
      <c r="C189" s="71"/>
      <c r="D189" s="71"/>
      <c r="E189" s="73" t="s">
        <v>232</v>
      </c>
      <c r="F189" s="32"/>
      <c r="G189" s="72" t="s">
        <v>233</v>
      </c>
      <c r="H189" s="71"/>
      <c r="I189" s="71"/>
      <c r="J189" s="73" t="s">
        <v>2</v>
      </c>
      <c r="N189" s="31"/>
      <c r="O189" s="31"/>
      <c r="Q189" s="31"/>
    </row>
    <row r="190" spans="2:17" ht="19.5" customHeight="1">
      <c r="B190" s="72" t="s">
        <v>231</v>
      </c>
      <c r="C190" s="71"/>
      <c r="D190" s="71"/>
      <c r="E190" s="73" t="s">
        <v>90</v>
      </c>
      <c r="F190" s="32"/>
      <c r="G190" s="72" t="s">
        <v>90</v>
      </c>
      <c r="H190" s="71"/>
      <c r="I190" s="71"/>
      <c r="J190" s="73" t="s">
        <v>232</v>
      </c>
      <c r="N190" s="31"/>
      <c r="O190" s="31"/>
      <c r="Q190" s="31"/>
    </row>
    <row r="191" spans="2:17" ht="19.5" customHeight="1">
      <c r="B191" s="72" t="s">
        <v>2</v>
      </c>
      <c r="C191" s="71"/>
      <c r="D191" s="71"/>
      <c r="E191" s="73" t="s">
        <v>121</v>
      </c>
      <c r="F191" s="32"/>
      <c r="G191" s="72" t="s">
        <v>146</v>
      </c>
      <c r="H191" s="71" t="s">
        <v>369</v>
      </c>
      <c r="I191" s="71" t="s">
        <v>369</v>
      </c>
      <c r="J191" s="73" t="s">
        <v>96</v>
      </c>
      <c r="N191" s="31"/>
      <c r="O191" s="31"/>
      <c r="Q191" s="31"/>
    </row>
    <row r="192" spans="2:10" ht="19.5" customHeight="1">
      <c r="B192" s="216" t="s">
        <v>7</v>
      </c>
      <c r="C192" s="338"/>
      <c r="D192" s="339"/>
      <c r="E192" s="340"/>
      <c r="F192" s="30"/>
      <c r="G192" s="216" t="s">
        <v>7</v>
      </c>
      <c r="H192" s="338" t="s">
        <v>43</v>
      </c>
      <c r="I192" s="339"/>
      <c r="J192" s="340"/>
    </row>
    <row r="193" spans="2:10" ht="19.5" customHeight="1">
      <c r="B193" s="215"/>
      <c r="C193" s="30"/>
      <c r="D193" s="30"/>
      <c r="E193" s="220"/>
      <c r="F193" s="30"/>
      <c r="G193" s="215"/>
      <c r="H193" s="30"/>
      <c r="I193" s="30"/>
      <c r="J193" s="220"/>
    </row>
    <row r="194" spans="2:10" ht="19.5" customHeight="1">
      <c r="B194" s="215"/>
      <c r="C194" s="30"/>
      <c r="D194" s="30"/>
      <c r="E194" s="220"/>
      <c r="F194" s="30"/>
      <c r="G194" s="215"/>
      <c r="H194" s="30"/>
      <c r="I194" s="30"/>
      <c r="J194" s="220"/>
    </row>
    <row r="195" spans="2:10" ht="19.5" customHeight="1">
      <c r="B195" s="215" t="s">
        <v>198</v>
      </c>
      <c r="C195" s="30"/>
      <c r="D195" s="30"/>
      <c r="E195" s="220"/>
      <c r="F195" s="30"/>
      <c r="G195" s="215" t="s">
        <v>199</v>
      </c>
      <c r="H195" s="30"/>
      <c r="I195" s="30"/>
      <c r="J195" s="220"/>
    </row>
    <row r="196" spans="2:15" ht="19.5" customHeight="1">
      <c r="B196" s="341" t="s">
        <v>469</v>
      </c>
      <c r="C196" s="342"/>
      <c r="D196" s="342"/>
      <c r="E196" s="343"/>
      <c r="F196" s="52"/>
      <c r="G196" s="341" t="s">
        <v>470</v>
      </c>
      <c r="H196" s="342"/>
      <c r="I196" s="342"/>
      <c r="J196" s="343"/>
      <c r="N196" s="31"/>
      <c r="O196" s="31"/>
    </row>
    <row r="197" spans="2:15" ht="19.5" customHeight="1">
      <c r="B197" s="72" t="s">
        <v>17</v>
      </c>
      <c r="C197" s="71" t="s">
        <v>369</v>
      </c>
      <c r="D197" s="71" t="s">
        <v>369</v>
      </c>
      <c r="E197" s="73" t="s">
        <v>384</v>
      </c>
      <c r="F197" s="31"/>
      <c r="G197" s="73" t="s">
        <v>385</v>
      </c>
      <c r="H197" s="71"/>
      <c r="I197" s="71"/>
      <c r="J197" s="73" t="s">
        <v>121</v>
      </c>
      <c r="N197" s="31"/>
      <c r="O197" s="31"/>
    </row>
    <row r="198" spans="2:15" ht="19.5" customHeight="1">
      <c r="B198" s="72" t="s">
        <v>4</v>
      </c>
      <c r="C198" s="71"/>
      <c r="D198" s="71"/>
      <c r="E198" s="73" t="s">
        <v>233</v>
      </c>
      <c r="F198" s="31"/>
      <c r="G198" s="73" t="s">
        <v>235</v>
      </c>
      <c r="H198" s="71"/>
      <c r="I198" s="71"/>
      <c r="J198" s="73" t="s">
        <v>1</v>
      </c>
      <c r="N198" s="31"/>
      <c r="O198" s="31"/>
    </row>
    <row r="199" spans="2:15" ht="19.5" customHeight="1">
      <c r="B199" s="72" t="s">
        <v>375</v>
      </c>
      <c r="C199" s="71"/>
      <c r="D199" s="71"/>
      <c r="E199" s="73" t="s">
        <v>230</v>
      </c>
      <c r="F199" s="31"/>
      <c r="G199" s="73" t="s">
        <v>230</v>
      </c>
      <c r="H199" s="287" t="s">
        <v>43</v>
      </c>
      <c r="I199" s="287" t="s">
        <v>43</v>
      </c>
      <c r="J199" s="73" t="s">
        <v>4</v>
      </c>
      <c r="N199" s="31"/>
      <c r="O199" s="31"/>
    </row>
    <row r="200" spans="2:15" ht="19.5" customHeight="1">
      <c r="B200" s="72" t="s">
        <v>90</v>
      </c>
      <c r="C200" s="287"/>
      <c r="D200" s="287"/>
      <c r="E200" s="73" t="s">
        <v>2</v>
      </c>
      <c r="F200" s="32"/>
      <c r="G200" s="73" t="s">
        <v>96</v>
      </c>
      <c r="H200" s="71"/>
      <c r="I200" s="71"/>
      <c r="J200" s="73" t="s">
        <v>231</v>
      </c>
      <c r="N200" s="31"/>
      <c r="O200" s="31"/>
    </row>
    <row r="201" spans="2:15" ht="19.5" customHeight="1">
      <c r="B201" s="72" t="s">
        <v>231</v>
      </c>
      <c r="C201" s="71"/>
      <c r="D201" s="71"/>
      <c r="E201" s="73" t="s">
        <v>232</v>
      </c>
      <c r="F201" s="32"/>
      <c r="G201" s="73" t="s">
        <v>17</v>
      </c>
      <c r="H201" s="71"/>
      <c r="I201" s="71"/>
      <c r="J201" s="73" t="s">
        <v>2</v>
      </c>
      <c r="N201" s="31"/>
      <c r="O201" s="31"/>
    </row>
    <row r="202" spans="2:15" ht="19.5" customHeight="1">
      <c r="B202" s="72" t="s">
        <v>146</v>
      </c>
      <c r="C202" s="71" t="s">
        <v>369</v>
      </c>
      <c r="D202" s="71" t="s">
        <v>369</v>
      </c>
      <c r="E202" s="73" t="s">
        <v>234</v>
      </c>
      <c r="F202" s="32"/>
      <c r="G202" s="73" t="s">
        <v>232</v>
      </c>
      <c r="H202" s="71" t="s">
        <v>369</v>
      </c>
      <c r="I202" s="71" t="s">
        <v>369</v>
      </c>
      <c r="J202" s="73" t="s">
        <v>146</v>
      </c>
      <c r="N202" s="31"/>
      <c r="O202" s="31"/>
    </row>
    <row r="203" spans="2:15" ht="19.5" customHeight="1">
      <c r="B203" s="72" t="s">
        <v>235</v>
      </c>
      <c r="C203" s="71"/>
      <c r="D203" s="71"/>
      <c r="E203" s="73" t="s">
        <v>96</v>
      </c>
      <c r="F203" s="32"/>
      <c r="G203" s="73" t="s">
        <v>234</v>
      </c>
      <c r="H203" s="71"/>
      <c r="I203" s="71"/>
      <c r="J203" s="73" t="s">
        <v>233</v>
      </c>
      <c r="N203" s="31"/>
      <c r="O203" s="31"/>
    </row>
    <row r="204" spans="2:15" ht="19.5" customHeight="1">
      <c r="B204" s="72" t="s">
        <v>1</v>
      </c>
      <c r="C204" s="71"/>
      <c r="D204" s="71"/>
      <c r="E204" s="73" t="s">
        <v>121</v>
      </c>
      <c r="F204" s="32"/>
      <c r="G204" s="73" t="s">
        <v>384</v>
      </c>
      <c r="H204" s="71" t="s">
        <v>369</v>
      </c>
      <c r="I204" s="71" t="s">
        <v>369</v>
      </c>
      <c r="J204" s="73" t="s">
        <v>90</v>
      </c>
      <c r="N204" s="31"/>
      <c r="O204" s="31"/>
    </row>
    <row r="205" spans="2:10" ht="19.5" customHeight="1">
      <c r="B205" s="216" t="s">
        <v>7</v>
      </c>
      <c r="C205" s="338"/>
      <c r="D205" s="339"/>
      <c r="E205" s="340"/>
      <c r="F205" s="30"/>
      <c r="G205" s="216" t="s">
        <v>7</v>
      </c>
      <c r="H205" s="338"/>
      <c r="I205" s="339"/>
      <c r="J205" s="340"/>
    </row>
    <row r="249" spans="11:20" ht="18">
      <c r="K249" s="51"/>
      <c r="L249" s="51"/>
      <c r="M249" s="51"/>
      <c r="N249" s="51"/>
      <c r="O249" s="51"/>
      <c r="P249" s="51"/>
      <c r="Q249" s="51"/>
      <c r="R249" s="51"/>
      <c r="S249" s="24"/>
      <c r="T249" s="14"/>
    </row>
    <row r="250" spans="11:18" ht="18">
      <c r="K250" s="52"/>
      <c r="L250" s="52"/>
      <c r="M250" s="52"/>
      <c r="N250" s="52"/>
      <c r="O250" s="52"/>
      <c r="P250" s="52"/>
      <c r="Q250" s="52"/>
      <c r="R250" s="52"/>
    </row>
    <row r="251" spans="11:18" ht="24.75" customHeight="1">
      <c r="K251" s="52"/>
      <c r="L251" s="52"/>
      <c r="M251" s="52"/>
      <c r="N251" s="52"/>
      <c r="O251" s="52"/>
      <c r="P251" s="52"/>
      <c r="Q251" s="52"/>
      <c r="R251" s="52"/>
    </row>
    <row r="252" spans="11:18" ht="24.75" customHeight="1">
      <c r="K252" s="52"/>
      <c r="L252" s="52"/>
      <c r="M252" s="52"/>
      <c r="N252" s="52"/>
      <c r="O252" s="52"/>
      <c r="P252" s="52"/>
      <c r="Q252" s="52"/>
      <c r="R252" s="52"/>
    </row>
    <row r="253" spans="11:18" ht="24.75" customHeight="1">
      <c r="K253" s="52"/>
      <c r="L253" s="52"/>
      <c r="M253" s="52"/>
      <c r="N253" s="52"/>
      <c r="O253" s="52"/>
      <c r="P253" s="52"/>
      <c r="Q253" s="52"/>
      <c r="R253" s="52"/>
    </row>
    <row r="254" spans="11:18" ht="24.75" customHeight="1">
      <c r="K254" s="52"/>
      <c r="L254" s="52"/>
      <c r="M254" s="52"/>
      <c r="N254" s="52"/>
      <c r="O254" s="52"/>
      <c r="P254" s="52"/>
      <c r="Q254" s="52"/>
      <c r="R254" s="52"/>
    </row>
    <row r="255" spans="11:18" ht="24.75" customHeight="1">
      <c r="K255" s="52"/>
      <c r="L255" s="52"/>
      <c r="M255" s="52"/>
      <c r="N255" s="52"/>
      <c r="O255" s="52"/>
      <c r="P255" s="52"/>
      <c r="Q255" s="52"/>
      <c r="R255" s="52"/>
    </row>
    <row r="256" spans="11:20" ht="24.75" customHeight="1">
      <c r="K256" s="52"/>
      <c r="L256" s="52"/>
      <c r="M256" s="52"/>
      <c r="N256" s="52"/>
      <c r="O256" s="52"/>
      <c r="P256" s="52"/>
      <c r="Q256" s="52"/>
      <c r="R256" s="52"/>
      <c r="S256" s="18"/>
      <c r="T256" s="18"/>
    </row>
    <row r="257" spans="11:20" ht="24.75" customHeight="1">
      <c r="K257" s="52"/>
      <c r="L257" s="52"/>
      <c r="M257" s="52"/>
      <c r="N257" s="52"/>
      <c r="O257" s="52"/>
      <c r="P257" s="52"/>
      <c r="Q257" s="52"/>
      <c r="R257" s="52"/>
      <c r="S257" s="18"/>
      <c r="T257" s="18"/>
    </row>
    <row r="258" spans="11:20" ht="24.75" customHeight="1">
      <c r="K258" s="52"/>
      <c r="L258" s="52"/>
      <c r="M258" s="52"/>
      <c r="N258" s="52"/>
      <c r="O258" s="52"/>
      <c r="P258" s="52"/>
      <c r="Q258" s="52"/>
      <c r="R258" s="52"/>
      <c r="S258" s="18"/>
      <c r="T258" s="18"/>
    </row>
    <row r="259" spans="2:27" s="18" customFormat="1" ht="24.75" customHeight="1">
      <c r="B259" s="218"/>
      <c r="E259" s="221"/>
      <c r="G259" s="218"/>
      <c r="J259" s="221"/>
      <c r="K259" s="52"/>
      <c r="L259" s="52"/>
      <c r="M259" s="52"/>
      <c r="N259" s="52"/>
      <c r="O259" s="52"/>
      <c r="P259" s="52"/>
      <c r="Q259" s="52"/>
      <c r="R259" s="52"/>
      <c r="AA259" s="19"/>
    </row>
    <row r="260" spans="2:27" s="18" customFormat="1" ht="24.75" customHeight="1">
      <c r="B260" s="218"/>
      <c r="E260" s="221"/>
      <c r="G260" s="218"/>
      <c r="J260" s="221"/>
      <c r="K260" s="52"/>
      <c r="L260" s="52"/>
      <c r="M260" s="52"/>
      <c r="N260" s="52"/>
      <c r="O260" s="52"/>
      <c r="P260" s="52"/>
      <c r="Q260" s="52"/>
      <c r="R260" s="52"/>
      <c r="AA260" s="19"/>
    </row>
    <row r="261" spans="2:27" s="18" customFormat="1" ht="24.75" customHeight="1">
      <c r="B261" s="218"/>
      <c r="E261" s="221"/>
      <c r="G261" s="218"/>
      <c r="J261" s="221"/>
      <c r="K261" s="52"/>
      <c r="L261" s="52"/>
      <c r="M261" s="52"/>
      <c r="N261" s="52"/>
      <c r="O261" s="52"/>
      <c r="P261" s="52"/>
      <c r="Q261" s="52"/>
      <c r="R261" s="52"/>
      <c r="AA261" s="19"/>
    </row>
    <row r="262" spans="2:27" s="18" customFormat="1" ht="24.75" customHeight="1">
      <c r="B262" s="218"/>
      <c r="E262" s="221"/>
      <c r="G262" s="218"/>
      <c r="J262" s="221"/>
      <c r="K262" s="52"/>
      <c r="L262" s="52"/>
      <c r="M262" s="52"/>
      <c r="N262" s="52"/>
      <c r="O262" s="52"/>
      <c r="P262" s="52"/>
      <c r="Q262" s="52"/>
      <c r="R262" s="52"/>
      <c r="AA262" s="19"/>
    </row>
    <row r="263" spans="2:27" s="18" customFormat="1" ht="24.75" customHeight="1">
      <c r="B263" s="218"/>
      <c r="E263" s="221"/>
      <c r="G263" s="218"/>
      <c r="J263" s="221"/>
      <c r="K263" s="52"/>
      <c r="L263" s="52"/>
      <c r="M263" s="52"/>
      <c r="N263" s="52"/>
      <c r="O263" s="52"/>
      <c r="P263" s="52"/>
      <c r="Q263" s="52"/>
      <c r="R263" s="52"/>
      <c r="AA263" s="19"/>
    </row>
    <row r="264" spans="2:27" s="18" customFormat="1" ht="24.75" customHeight="1">
      <c r="B264" s="218"/>
      <c r="E264" s="221"/>
      <c r="G264" s="218"/>
      <c r="J264" s="221"/>
      <c r="K264" s="52"/>
      <c r="L264" s="52"/>
      <c r="M264" s="52"/>
      <c r="N264" s="52"/>
      <c r="O264" s="52"/>
      <c r="P264" s="52"/>
      <c r="Q264" s="52"/>
      <c r="R264" s="52"/>
      <c r="AA264" s="19"/>
    </row>
    <row r="265" spans="2:27" s="18" customFormat="1" ht="24.75" customHeight="1">
      <c r="B265" s="218"/>
      <c r="E265" s="221"/>
      <c r="G265" s="218"/>
      <c r="J265" s="221"/>
      <c r="K265" s="52"/>
      <c r="L265" s="52"/>
      <c r="M265" s="52"/>
      <c r="N265" s="52"/>
      <c r="O265" s="52"/>
      <c r="P265" s="52"/>
      <c r="Q265" s="52"/>
      <c r="R265" s="52"/>
      <c r="AA265" s="19"/>
    </row>
    <row r="266" spans="2:27" s="18" customFormat="1" ht="24.75" customHeight="1">
      <c r="B266" s="218"/>
      <c r="E266" s="221"/>
      <c r="G266" s="218"/>
      <c r="J266" s="221"/>
      <c r="K266" s="52"/>
      <c r="L266" s="52"/>
      <c r="M266" s="52"/>
      <c r="N266" s="52"/>
      <c r="O266" s="52"/>
      <c r="P266" s="52"/>
      <c r="Q266" s="52"/>
      <c r="R266" s="52"/>
      <c r="AA266" s="19"/>
    </row>
    <row r="267" spans="2:27" s="18" customFormat="1" ht="24.75" customHeight="1">
      <c r="B267" s="218"/>
      <c r="E267" s="221"/>
      <c r="G267" s="218"/>
      <c r="J267" s="221"/>
      <c r="K267" s="52"/>
      <c r="L267" s="52"/>
      <c r="M267" s="52"/>
      <c r="N267" s="52"/>
      <c r="O267" s="52"/>
      <c r="P267" s="52"/>
      <c r="Q267" s="52"/>
      <c r="R267" s="52"/>
      <c r="AA267" s="19"/>
    </row>
    <row r="268" spans="2:27" s="18" customFormat="1" ht="24.75" customHeight="1">
      <c r="B268" s="218"/>
      <c r="E268" s="221"/>
      <c r="G268" s="218"/>
      <c r="J268" s="221"/>
      <c r="K268" s="52"/>
      <c r="L268" s="52"/>
      <c r="M268" s="52"/>
      <c r="N268" s="52"/>
      <c r="O268" s="52"/>
      <c r="P268" s="52"/>
      <c r="Q268" s="52"/>
      <c r="R268" s="52"/>
      <c r="AA268" s="19"/>
    </row>
    <row r="269" spans="2:27" s="18" customFormat="1" ht="24.75" customHeight="1">
      <c r="B269" s="218"/>
      <c r="E269" s="221"/>
      <c r="G269" s="218"/>
      <c r="J269" s="221"/>
      <c r="K269" s="52"/>
      <c r="L269" s="52"/>
      <c r="M269" s="52"/>
      <c r="N269" s="52"/>
      <c r="O269" s="52"/>
      <c r="P269" s="52"/>
      <c r="Q269" s="52"/>
      <c r="R269" s="52"/>
      <c r="AA269" s="19"/>
    </row>
    <row r="270" spans="2:27" s="18" customFormat="1" ht="24.75" customHeight="1">
      <c r="B270" s="218"/>
      <c r="E270" s="221"/>
      <c r="G270" s="218"/>
      <c r="J270" s="221"/>
      <c r="K270" s="52"/>
      <c r="L270" s="52"/>
      <c r="M270" s="52"/>
      <c r="N270" s="52"/>
      <c r="O270" s="52"/>
      <c r="P270" s="52"/>
      <c r="Q270" s="52"/>
      <c r="R270" s="52"/>
      <c r="S270" s="5"/>
      <c r="T270" s="5"/>
      <c r="AA270" s="19"/>
    </row>
    <row r="271" spans="2:27" s="18" customFormat="1" ht="24.75" customHeight="1">
      <c r="B271" s="218"/>
      <c r="E271" s="221"/>
      <c r="G271" s="218"/>
      <c r="J271" s="221"/>
      <c r="K271" s="52"/>
      <c r="L271" s="52"/>
      <c r="M271" s="52"/>
      <c r="N271" s="52"/>
      <c r="O271" s="52"/>
      <c r="P271" s="52"/>
      <c r="Q271" s="52"/>
      <c r="R271" s="52"/>
      <c r="S271" s="5"/>
      <c r="T271" s="5"/>
      <c r="AA271" s="19"/>
    </row>
    <row r="272" spans="2:27" s="18" customFormat="1" ht="24.75" customHeight="1">
      <c r="B272" s="218"/>
      <c r="E272" s="221"/>
      <c r="G272" s="218"/>
      <c r="J272" s="221"/>
      <c r="K272" s="52"/>
      <c r="L272" s="52"/>
      <c r="M272" s="52"/>
      <c r="N272" s="52"/>
      <c r="O272" s="52"/>
      <c r="P272" s="52"/>
      <c r="Q272" s="52"/>
      <c r="R272" s="52"/>
      <c r="S272" s="5"/>
      <c r="T272" s="5"/>
      <c r="AA272" s="19"/>
    </row>
    <row r="273" spans="11:18" ht="24.75" customHeight="1">
      <c r="K273" s="52"/>
      <c r="L273" s="52"/>
      <c r="M273" s="52"/>
      <c r="N273" s="52"/>
      <c r="O273" s="52"/>
      <c r="P273" s="52"/>
      <c r="Q273" s="52"/>
      <c r="R273" s="52"/>
    </row>
    <row r="274" spans="11:18" ht="24.75" customHeight="1">
      <c r="K274" s="52"/>
      <c r="L274" s="52"/>
      <c r="M274" s="52"/>
      <c r="N274" s="52"/>
      <c r="O274" s="52"/>
      <c r="P274" s="52"/>
      <c r="Q274" s="52"/>
      <c r="R274" s="52"/>
    </row>
    <row r="275" spans="11:18" ht="24.75" customHeight="1">
      <c r="K275" s="52"/>
      <c r="L275" s="52"/>
      <c r="M275" s="52"/>
      <c r="N275" s="52"/>
      <c r="O275" s="52"/>
      <c r="P275" s="52"/>
      <c r="Q275" s="52"/>
      <c r="R275" s="52"/>
    </row>
    <row r="276" spans="11:20" ht="24.75" customHeight="1">
      <c r="K276" s="12"/>
      <c r="L276" s="12"/>
      <c r="M276" s="12"/>
      <c r="N276" s="12"/>
      <c r="O276" s="12"/>
      <c r="P276" s="12"/>
      <c r="Q276" s="12"/>
      <c r="R276" s="12"/>
      <c r="S276" s="20"/>
      <c r="T276" s="20"/>
    </row>
    <row r="277" spans="11:20" ht="98.25" customHeight="1">
      <c r="K277" s="51"/>
      <c r="L277" s="51"/>
      <c r="M277" s="51"/>
      <c r="N277" s="51"/>
      <c r="O277" s="51"/>
      <c r="P277" s="51"/>
      <c r="Q277" s="51"/>
      <c r="R277" s="51"/>
      <c r="S277" s="14"/>
      <c r="T277" s="14"/>
    </row>
    <row r="278" ht="68.25" customHeight="1"/>
    <row r="279" spans="2:27" s="20" customFormat="1" ht="24.75" customHeight="1">
      <c r="B279" s="43"/>
      <c r="E279" s="213"/>
      <c r="G279" s="43"/>
      <c r="J279" s="213"/>
      <c r="AA279" s="23"/>
    </row>
    <row r="280" spans="5:28" s="14" customFormat="1" ht="18.75" customHeight="1">
      <c r="E280" s="222"/>
      <c r="J280" s="222"/>
      <c r="V280" s="53"/>
      <c r="X280" s="53"/>
      <c r="Z280" s="53"/>
      <c r="AA280" s="15"/>
      <c r="AB280" s="53"/>
    </row>
    <row r="288" spans="17:33" ht="19.5" customHeight="1">
      <c r="Q288" s="5"/>
      <c r="R288" s="5"/>
      <c r="V288" s="11"/>
      <c r="W288" s="11"/>
      <c r="X288" s="25"/>
      <c r="Y288" s="25"/>
      <c r="Z288" s="25"/>
      <c r="AA288" s="25"/>
      <c r="AB288" s="25"/>
      <c r="AC288" s="25"/>
      <c r="AD288" s="25"/>
      <c r="AE288" s="25"/>
      <c r="AF288" s="10"/>
      <c r="AG288" s="1"/>
    </row>
    <row r="289" spans="17:33" ht="19.5" customHeight="1">
      <c r="Q289" s="5"/>
      <c r="R289" s="5"/>
      <c r="V289" s="11"/>
      <c r="W289" s="11"/>
      <c r="X289" s="8"/>
      <c r="Y289" s="8"/>
      <c r="Z289" s="8"/>
      <c r="AA289" s="8"/>
      <c r="AB289" s="8"/>
      <c r="AC289" s="8"/>
      <c r="AD289" s="8"/>
      <c r="AE289" s="8"/>
      <c r="AF289" s="10"/>
      <c r="AG289" s="1"/>
    </row>
    <row r="290" spans="17:33" ht="19.5" customHeight="1">
      <c r="Q290" s="5"/>
      <c r="R290" s="5"/>
      <c r="V290" s="11"/>
      <c r="W290" s="11"/>
      <c r="X290" s="8"/>
      <c r="Y290" s="8"/>
      <c r="Z290" s="8"/>
      <c r="AA290" s="8"/>
      <c r="AB290" s="8"/>
      <c r="AC290" s="8"/>
      <c r="AD290" s="8"/>
      <c r="AE290" s="8"/>
      <c r="AF290" s="10"/>
      <c r="AG290" s="1"/>
    </row>
    <row r="291" spans="17:33" ht="19.5" customHeight="1">
      <c r="Q291" s="5"/>
      <c r="R291" s="5"/>
      <c r="V291" s="11"/>
      <c r="W291" s="11"/>
      <c r="X291" s="8"/>
      <c r="Y291" s="8"/>
      <c r="Z291" s="8"/>
      <c r="AA291" s="8"/>
      <c r="AB291" s="8"/>
      <c r="AC291" s="8"/>
      <c r="AD291" s="8"/>
      <c r="AE291" s="8"/>
      <c r="AF291" s="10"/>
      <c r="AG291" s="1"/>
    </row>
    <row r="292" spans="17:33" ht="19.5" customHeight="1">
      <c r="Q292" s="5"/>
      <c r="R292" s="5"/>
      <c r="V292" s="11"/>
      <c r="W292" s="11"/>
      <c r="X292" s="8"/>
      <c r="Y292" s="8"/>
      <c r="Z292" s="8"/>
      <c r="AA292" s="8"/>
      <c r="AB292" s="8"/>
      <c r="AC292" s="8"/>
      <c r="AD292" s="8"/>
      <c r="AE292" s="8"/>
      <c r="AF292" s="10"/>
      <c r="AG292" s="1"/>
    </row>
    <row r="293" spans="17:33" ht="19.5" customHeight="1">
      <c r="Q293" s="5"/>
      <c r="R293" s="5"/>
      <c r="V293" s="11"/>
      <c r="W293" s="11"/>
      <c r="X293" s="8"/>
      <c r="Y293" s="8"/>
      <c r="Z293" s="8"/>
      <c r="AA293" s="8"/>
      <c r="AB293" s="8"/>
      <c r="AC293" s="8"/>
      <c r="AD293" s="8"/>
      <c r="AE293" s="8"/>
      <c r="AF293" s="10"/>
      <c r="AG293" s="1"/>
    </row>
    <row r="294" spans="17:33" ht="19.5" customHeight="1">
      <c r="Q294" s="5"/>
      <c r="R294" s="5"/>
      <c r="V294" s="11"/>
      <c r="W294" s="11"/>
      <c r="X294" s="8"/>
      <c r="Y294" s="8"/>
      <c r="Z294" s="8"/>
      <c r="AA294" s="8"/>
      <c r="AB294" s="8"/>
      <c r="AC294" s="8"/>
      <c r="AD294" s="8"/>
      <c r="AE294" s="8"/>
      <c r="AF294" s="10"/>
      <c r="AG294" s="1"/>
    </row>
    <row r="295" spans="17:33" ht="19.5" customHeight="1">
      <c r="Q295" s="5"/>
      <c r="R295" s="5"/>
      <c r="V295" s="11"/>
      <c r="W295" s="11"/>
      <c r="X295" s="8"/>
      <c r="Y295" s="8"/>
      <c r="Z295" s="8"/>
      <c r="AA295" s="8"/>
      <c r="AB295" s="8"/>
      <c r="AC295" s="8"/>
      <c r="AD295" s="8"/>
      <c r="AE295" s="8"/>
      <c r="AF295" s="10"/>
      <c r="AG295" s="1"/>
    </row>
    <row r="296" spans="17:33" ht="19.5" customHeight="1">
      <c r="Q296" s="5"/>
      <c r="R296" s="5"/>
      <c r="V296" s="11"/>
      <c r="W296" s="11"/>
      <c r="X296" s="8"/>
      <c r="Y296" s="8"/>
      <c r="Z296" s="8"/>
      <c r="AA296" s="8"/>
      <c r="AB296" s="8"/>
      <c r="AC296" s="8"/>
      <c r="AD296" s="8"/>
      <c r="AE296" s="8"/>
      <c r="AF296" s="10"/>
      <c r="AG296" s="1"/>
    </row>
    <row r="297" spans="17:33" ht="19.5" customHeight="1">
      <c r="Q297" s="5"/>
      <c r="R297" s="5"/>
      <c r="V297" s="11"/>
      <c r="W297" s="11"/>
      <c r="X297" s="8"/>
      <c r="Y297" s="8"/>
      <c r="Z297" s="8"/>
      <c r="AA297" s="8"/>
      <c r="AB297" s="8"/>
      <c r="AC297" s="8"/>
      <c r="AD297" s="8"/>
      <c r="AE297" s="8"/>
      <c r="AF297" s="10"/>
      <c r="AG297" s="1"/>
    </row>
    <row r="298" spans="17:33" ht="19.5" customHeight="1">
      <c r="Q298" s="5"/>
      <c r="R298" s="5"/>
      <c r="V298" s="11"/>
      <c r="W298" s="11"/>
      <c r="X298" s="8"/>
      <c r="Y298" s="8"/>
      <c r="Z298" s="8"/>
      <c r="AA298" s="8"/>
      <c r="AB298" s="8"/>
      <c r="AC298" s="8"/>
      <c r="AD298" s="8"/>
      <c r="AE298" s="8"/>
      <c r="AF298" s="10"/>
      <c r="AG298" s="1"/>
    </row>
    <row r="299" spans="17:33" ht="19.5" customHeight="1">
      <c r="Q299" s="5"/>
      <c r="R299" s="5"/>
      <c r="V299" s="11"/>
      <c r="W299" s="11"/>
      <c r="X299" s="8"/>
      <c r="Y299" s="8"/>
      <c r="Z299" s="8"/>
      <c r="AA299" s="8"/>
      <c r="AB299" s="8"/>
      <c r="AC299" s="8"/>
      <c r="AD299" s="8"/>
      <c r="AE299" s="8"/>
      <c r="AF299" s="10"/>
      <c r="AG299" s="1"/>
    </row>
    <row r="300" spans="17:33" ht="19.5" customHeight="1">
      <c r="Q300" s="5"/>
      <c r="R300" s="5"/>
      <c r="V300" s="11"/>
      <c r="W300" s="11"/>
      <c r="X300" s="8"/>
      <c r="Y300" s="8"/>
      <c r="Z300" s="8"/>
      <c r="AA300" s="8"/>
      <c r="AB300" s="8"/>
      <c r="AC300" s="8"/>
      <c r="AD300" s="8"/>
      <c r="AE300" s="8"/>
      <c r="AF300" s="10"/>
      <c r="AG300" s="1"/>
    </row>
    <row r="301" spans="17:33" ht="19.5" customHeight="1">
      <c r="Q301" s="5"/>
      <c r="R301" s="5"/>
      <c r="V301" s="11"/>
      <c r="W301" s="11"/>
      <c r="X301" s="8"/>
      <c r="Y301" s="8"/>
      <c r="Z301" s="8"/>
      <c r="AA301" s="8"/>
      <c r="AB301" s="8"/>
      <c r="AC301" s="8"/>
      <c r="AD301" s="8"/>
      <c r="AE301" s="8"/>
      <c r="AF301" s="10"/>
      <c r="AG301" s="1"/>
    </row>
    <row r="302" spans="17:33" ht="19.5" customHeight="1">
      <c r="Q302" s="5"/>
      <c r="R302" s="5"/>
      <c r="V302" s="11"/>
      <c r="W302" s="11"/>
      <c r="X302" s="8"/>
      <c r="Y302" s="8"/>
      <c r="Z302" s="8"/>
      <c r="AA302" s="8"/>
      <c r="AB302" s="8"/>
      <c r="AC302" s="8"/>
      <c r="AD302" s="8"/>
      <c r="AE302" s="8"/>
      <c r="AF302" s="10"/>
      <c r="AG302" s="1"/>
    </row>
    <row r="303" spans="17:33" ht="19.5" customHeight="1">
      <c r="Q303" s="5"/>
      <c r="R303" s="5"/>
      <c r="V303" s="11"/>
      <c r="W303" s="11"/>
      <c r="X303" s="8"/>
      <c r="Y303" s="8"/>
      <c r="Z303" s="8"/>
      <c r="AA303" s="8"/>
      <c r="AB303" s="8"/>
      <c r="AC303" s="8"/>
      <c r="AD303" s="8"/>
      <c r="AE303" s="8"/>
      <c r="AF303" s="10"/>
      <c r="AG303" s="1"/>
    </row>
    <row r="304" spans="17:33" ht="19.5" customHeight="1">
      <c r="Q304" s="5"/>
      <c r="R304" s="5"/>
      <c r="V304" s="11"/>
      <c r="W304" s="11"/>
      <c r="X304" s="8"/>
      <c r="Y304" s="8"/>
      <c r="Z304" s="8"/>
      <c r="AA304" s="8"/>
      <c r="AB304" s="8"/>
      <c r="AC304" s="8"/>
      <c r="AD304" s="8"/>
      <c r="AE304" s="8"/>
      <c r="AF304" s="10"/>
      <c r="AG304" s="1"/>
    </row>
    <row r="305" spans="17:33" ht="19.5" customHeight="1">
      <c r="Q305" s="5"/>
      <c r="R305" s="5"/>
      <c r="V305" s="11"/>
      <c r="W305" s="11"/>
      <c r="X305" s="8"/>
      <c r="Y305" s="8"/>
      <c r="Z305" s="8"/>
      <c r="AA305" s="8"/>
      <c r="AB305" s="8"/>
      <c r="AC305" s="8"/>
      <c r="AD305" s="8"/>
      <c r="AE305" s="8"/>
      <c r="AF305" s="10"/>
      <c r="AG305" s="1"/>
    </row>
    <row r="306" spans="17:33" ht="19.5" customHeight="1">
      <c r="Q306" s="5"/>
      <c r="R306" s="5"/>
      <c r="V306" s="11"/>
      <c r="W306" s="11"/>
      <c r="X306" s="8"/>
      <c r="Y306" s="8"/>
      <c r="Z306" s="8"/>
      <c r="AA306" s="8"/>
      <c r="AB306" s="8"/>
      <c r="AC306" s="8"/>
      <c r="AD306" s="8"/>
      <c r="AE306" s="8"/>
      <c r="AF306" s="10"/>
      <c r="AG306" s="1"/>
    </row>
    <row r="307" spans="22:28" ht="19.5" customHeight="1">
      <c r="V307" s="54"/>
      <c r="X307" s="54"/>
      <c r="Z307" s="54"/>
      <c r="AB307" s="54"/>
    </row>
  </sheetData>
  <mergeCells count="64">
    <mergeCell ref="C101:E101"/>
    <mergeCell ref="B102:E102"/>
    <mergeCell ref="B196:E196"/>
    <mergeCell ref="G196:J196"/>
    <mergeCell ref="H153:J153"/>
    <mergeCell ref="G118:J118"/>
    <mergeCell ref="C153:E153"/>
    <mergeCell ref="B105:E105"/>
    <mergeCell ref="B144:E144"/>
    <mergeCell ref="G144:J144"/>
    <mergeCell ref="C205:E205"/>
    <mergeCell ref="H205:J205"/>
    <mergeCell ref="B183:E183"/>
    <mergeCell ref="G183:J183"/>
    <mergeCell ref="C192:E192"/>
    <mergeCell ref="H192:J192"/>
    <mergeCell ref="G105:J105"/>
    <mergeCell ref="B118:E118"/>
    <mergeCell ref="C114:E114"/>
    <mergeCell ref="C140:E140"/>
    <mergeCell ref="B170:E170"/>
    <mergeCell ref="C166:E166"/>
    <mergeCell ref="H166:J166"/>
    <mergeCell ref="B157:E157"/>
    <mergeCell ref="G170:J170"/>
    <mergeCell ref="B1:J1"/>
    <mergeCell ref="B3:J3"/>
    <mergeCell ref="B92:E92"/>
    <mergeCell ref="G79:J79"/>
    <mergeCell ref="G53:J53"/>
    <mergeCell ref="H62:J62"/>
    <mergeCell ref="E11:J11"/>
    <mergeCell ref="G92:J92"/>
    <mergeCell ref="C88:E88"/>
    <mergeCell ref="H88:J88"/>
    <mergeCell ref="H101:J101"/>
    <mergeCell ref="B79:E79"/>
    <mergeCell ref="G14:J14"/>
    <mergeCell ref="H23:J23"/>
    <mergeCell ref="C23:E23"/>
    <mergeCell ref="G66:J66"/>
    <mergeCell ref="B66:E66"/>
    <mergeCell ref="B53:E53"/>
    <mergeCell ref="B40:E40"/>
    <mergeCell ref="G40:J40"/>
    <mergeCell ref="C75:E75"/>
    <mergeCell ref="C62:E62"/>
    <mergeCell ref="H75:J75"/>
    <mergeCell ref="B27:E27"/>
    <mergeCell ref="G27:J27"/>
    <mergeCell ref="H49:J49"/>
    <mergeCell ref="C49:E49"/>
    <mergeCell ref="C36:E36"/>
    <mergeCell ref="H36:J36"/>
    <mergeCell ref="B14:E14"/>
    <mergeCell ref="C179:E179"/>
    <mergeCell ref="H114:J114"/>
    <mergeCell ref="C127:E127"/>
    <mergeCell ref="B131:E131"/>
    <mergeCell ref="G131:J131"/>
    <mergeCell ref="H179:J179"/>
    <mergeCell ref="H127:J127"/>
    <mergeCell ref="H140:J140"/>
    <mergeCell ref="G157:J157"/>
  </mergeCells>
  <hyperlinks>
    <hyperlink ref="E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0" r:id="rId2"/>
  <rowBreaks count="5" manualBreakCount="5">
    <brk id="38" max="255" man="1"/>
    <brk id="77" max="255" man="1"/>
    <brk id="116" max="255" man="1"/>
    <brk id="155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view="pageBreakPreview" zoomScale="85" zoomScaleNormal="85" zoomScaleSheetLayoutView="85" workbookViewId="0" topLeftCell="A1">
      <selection activeCell="A1" sqref="A1:IV37"/>
    </sheetView>
  </sheetViews>
  <sheetFormatPr defaultColWidth="9.140625" defaultRowHeight="12.75"/>
  <cols>
    <col min="1" max="1" width="10.00390625" style="56" customWidth="1"/>
    <col min="2" max="2" width="30.00390625" style="281" customWidth="1"/>
    <col min="3" max="6" width="9.00390625" style="2" customWidth="1"/>
    <col min="7" max="7" width="12.14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33" s="5" customFormat="1" ht="34.5" customHeight="1">
      <c r="A1" s="360" t="s">
        <v>396</v>
      </c>
      <c r="B1" s="361"/>
      <c r="C1" s="361"/>
      <c r="D1" s="361"/>
      <c r="E1" s="361"/>
      <c r="F1" s="361"/>
      <c r="G1" s="361"/>
      <c r="H1" s="36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A1" s="55"/>
      <c r="AC1" s="55"/>
      <c r="AE1" s="55"/>
      <c r="AF1" s="4"/>
      <c r="AG1" s="55"/>
    </row>
    <row r="2" spans="2:33" s="5" customFormat="1" ht="19.5" customHeight="1">
      <c r="B2" s="277"/>
      <c r="D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A2" s="55"/>
      <c r="AC2" s="55"/>
      <c r="AE2" s="55"/>
      <c r="AF2" s="4"/>
      <c r="AG2" s="55"/>
    </row>
    <row r="3" spans="1:8" s="6" customFormat="1" ht="18" customHeight="1">
      <c r="A3" s="358" t="s">
        <v>498</v>
      </c>
      <c r="B3" s="359"/>
      <c r="C3" s="359"/>
      <c r="D3" s="359"/>
      <c r="E3" s="359"/>
      <c r="F3" s="359"/>
      <c r="G3" s="359"/>
      <c r="H3" s="359"/>
    </row>
    <row r="4" spans="1:8" s="6" customFormat="1" ht="28.5" customHeight="1">
      <c r="A4" s="358"/>
      <c r="B4" s="359"/>
      <c r="C4" s="359"/>
      <c r="D4" s="359"/>
      <c r="E4" s="359"/>
      <c r="F4" s="359"/>
      <c r="G4" s="359"/>
      <c r="H4" s="359"/>
    </row>
    <row r="5" spans="1:8" s="6" customFormat="1" ht="18" customHeight="1">
      <c r="A5" s="78"/>
      <c r="B5" s="355" t="s">
        <v>336</v>
      </c>
      <c r="C5" s="355"/>
      <c r="D5" s="355"/>
      <c r="E5" s="355"/>
      <c r="F5" s="355"/>
      <c r="G5" s="355"/>
      <c r="H5" s="355"/>
    </row>
    <row r="6" spans="1:8" s="6" customFormat="1" ht="18" customHeight="1">
      <c r="A6" s="78"/>
      <c r="B6" s="278"/>
      <c r="C6" s="91"/>
      <c r="D6" s="91"/>
      <c r="E6" s="91"/>
      <c r="F6" s="91"/>
      <c r="G6" s="91"/>
      <c r="H6" s="91"/>
    </row>
    <row r="7" spans="1:8" s="6" customFormat="1" ht="20.25" customHeight="1">
      <c r="A7" s="82"/>
      <c r="B7" s="356" t="s">
        <v>152</v>
      </c>
      <c r="C7" s="357"/>
      <c r="D7" s="357"/>
      <c r="E7" s="357"/>
      <c r="F7" s="357"/>
      <c r="G7" s="357"/>
      <c r="H7" s="64"/>
    </row>
    <row r="8" spans="1:7" s="5" customFormat="1" ht="24.75" customHeight="1">
      <c r="A8" s="9" t="s">
        <v>33</v>
      </c>
      <c r="B8" s="279" t="s">
        <v>8</v>
      </c>
      <c r="C8" s="9" t="s">
        <v>9</v>
      </c>
      <c r="D8" s="9" t="s">
        <v>10</v>
      </c>
      <c r="E8" s="9" t="s">
        <v>30</v>
      </c>
      <c r="F8" s="9" t="s">
        <v>11</v>
      </c>
      <c r="G8" s="9" t="s">
        <v>12</v>
      </c>
    </row>
    <row r="9" spans="1:7" s="5" customFormat="1" ht="24.75" customHeight="1">
      <c r="A9" s="97">
        <v>1</v>
      </c>
      <c r="B9" s="280" t="s">
        <v>315</v>
      </c>
      <c r="C9" s="7">
        <f>'team results'!G50</f>
        <v>22</v>
      </c>
      <c r="D9" s="8">
        <f>'team results'!G40</f>
        <v>15</v>
      </c>
      <c r="E9" s="8">
        <f>'team results'!G42</f>
        <v>1</v>
      </c>
      <c r="F9" s="8">
        <f>'team results'!G49</f>
        <v>6</v>
      </c>
      <c r="G9" s="7">
        <f>'team results'!G33</f>
        <v>81</v>
      </c>
    </row>
    <row r="10" spans="1:7" s="5" customFormat="1" ht="24.75" customHeight="1">
      <c r="A10" s="97">
        <v>2</v>
      </c>
      <c r="B10" s="280" t="s">
        <v>322</v>
      </c>
      <c r="C10" s="7">
        <f>'team results'!O50</f>
        <v>23</v>
      </c>
      <c r="D10" s="8">
        <f>'team results'!O40</f>
        <v>12</v>
      </c>
      <c r="E10" s="8">
        <f>'team results'!O42</f>
        <v>5</v>
      </c>
      <c r="F10" s="8">
        <f>'team results'!O49</f>
        <v>6</v>
      </c>
      <c r="G10" s="7">
        <f>'team results'!O33</f>
        <v>78</v>
      </c>
    </row>
    <row r="11" spans="1:7" s="5" customFormat="1" ht="24.75" customHeight="1">
      <c r="A11" s="97">
        <v>3</v>
      </c>
      <c r="B11" s="280" t="s">
        <v>367</v>
      </c>
      <c r="C11" s="7">
        <f>'team results'!M50</f>
        <v>23</v>
      </c>
      <c r="D11" s="8">
        <f>'team results'!M40</f>
        <v>13</v>
      </c>
      <c r="E11" s="8">
        <f>'team results'!M42</f>
        <v>1</v>
      </c>
      <c r="F11" s="8">
        <f>'team results'!M49</f>
        <v>9</v>
      </c>
      <c r="G11" s="7">
        <f>'team results'!M33</f>
        <v>77.5</v>
      </c>
    </row>
    <row r="12" spans="1:7" s="5" customFormat="1" ht="24.75" customHeight="1">
      <c r="A12" s="97">
        <v>4</v>
      </c>
      <c r="B12" s="280" t="s">
        <v>320</v>
      </c>
      <c r="C12" s="7">
        <f>'team results'!E50</f>
        <v>23</v>
      </c>
      <c r="D12" s="8">
        <f>'team results'!E40</f>
        <v>11</v>
      </c>
      <c r="E12" s="8">
        <f>'team results'!E42</f>
        <v>4</v>
      </c>
      <c r="F12" s="8">
        <f>'team results'!E49</f>
        <v>8</v>
      </c>
      <c r="G12" s="7">
        <f>'team results'!E33</f>
        <v>77.5</v>
      </c>
    </row>
    <row r="13" spans="1:7" s="5" customFormat="1" ht="24.75" customHeight="1">
      <c r="A13" s="97">
        <v>5</v>
      </c>
      <c r="B13" s="280" t="s">
        <v>375</v>
      </c>
      <c r="C13" s="7">
        <f>'team results'!C50</f>
        <v>22</v>
      </c>
      <c r="D13" s="8">
        <f>'team results'!C40</f>
        <v>10</v>
      </c>
      <c r="E13" s="8">
        <f>'team results'!C42</f>
        <v>4</v>
      </c>
      <c r="F13" s="8">
        <f>'team results'!C49</f>
        <v>8</v>
      </c>
      <c r="G13" s="7">
        <f>'team results'!C33</f>
        <v>75</v>
      </c>
    </row>
    <row r="14" spans="1:7" s="5" customFormat="1" ht="24.75" customHeight="1">
      <c r="A14" s="97">
        <v>6</v>
      </c>
      <c r="B14" s="280" t="s">
        <v>483</v>
      </c>
      <c r="C14" s="7">
        <f>'team results'!J50</f>
        <v>22</v>
      </c>
      <c r="D14" s="8">
        <f>'team results'!J40</f>
        <v>11</v>
      </c>
      <c r="E14" s="8">
        <f>'team results'!J42</f>
        <v>4</v>
      </c>
      <c r="F14" s="8">
        <f>'team results'!J49</f>
        <v>7</v>
      </c>
      <c r="G14" s="7">
        <f>'team results'!J33</f>
        <v>74.5</v>
      </c>
    </row>
    <row r="15" spans="1:7" s="5" customFormat="1" ht="24.75" customHeight="1">
      <c r="A15" s="97">
        <v>7</v>
      </c>
      <c r="B15" s="280" t="s">
        <v>368</v>
      </c>
      <c r="C15" s="7">
        <f>'team results'!F50</f>
        <v>23</v>
      </c>
      <c r="D15" s="8">
        <f>'team results'!F40</f>
        <v>10</v>
      </c>
      <c r="E15" s="8">
        <f>'team results'!F42</f>
        <v>6</v>
      </c>
      <c r="F15" s="8">
        <f>'team results'!F49</f>
        <v>7</v>
      </c>
      <c r="G15" s="7">
        <f>'team results'!F33</f>
        <v>73</v>
      </c>
    </row>
    <row r="16" spans="1:7" s="5" customFormat="1" ht="24.75" customHeight="1">
      <c r="A16" s="97">
        <v>8</v>
      </c>
      <c r="B16" s="280" t="s">
        <v>319</v>
      </c>
      <c r="C16" s="7">
        <f>'team results'!K50</f>
        <v>22</v>
      </c>
      <c r="D16" s="8">
        <f>'team results'!K40</f>
        <v>9</v>
      </c>
      <c r="E16" s="8">
        <f>'team results'!K42</f>
        <v>4</v>
      </c>
      <c r="F16" s="8">
        <f>'team results'!K49</f>
        <v>9</v>
      </c>
      <c r="G16" s="7">
        <f>'team results'!K33</f>
        <v>67</v>
      </c>
    </row>
    <row r="17" spans="1:7" s="5" customFormat="1" ht="24.75" customHeight="1">
      <c r="A17" s="97">
        <v>9</v>
      </c>
      <c r="B17" s="280" t="s">
        <v>2</v>
      </c>
      <c r="C17" s="7">
        <f>'team results'!L50</f>
        <v>23</v>
      </c>
      <c r="D17" s="8">
        <f>'team results'!L40</f>
        <v>11</v>
      </c>
      <c r="E17" s="8">
        <f>'team results'!L42</f>
        <v>3</v>
      </c>
      <c r="F17" s="8">
        <f>'team results'!L49</f>
        <v>9</v>
      </c>
      <c r="G17" s="7">
        <f>'team results'!L33</f>
        <v>65</v>
      </c>
    </row>
    <row r="18" spans="1:7" s="5" customFormat="1" ht="24.75" customHeight="1">
      <c r="A18" s="97">
        <v>10</v>
      </c>
      <c r="B18" s="280" t="s">
        <v>317</v>
      </c>
      <c r="C18" s="7">
        <f>'team results'!H50</f>
        <v>23</v>
      </c>
      <c r="D18" s="8">
        <f>'team results'!H40</f>
        <v>9</v>
      </c>
      <c r="E18" s="8">
        <f>'team results'!H42</f>
        <v>3</v>
      </c>
      <c r="F18" s="8">
        <f>'team results'!H49</f>
        <v>11</v>
      </c>
      <c r="G18" s="7">
        <f>'team results'!H33</f>
        <v>64.5</v>
      </c>
    </row>
    <row r="19" spans="1:7" s="5" customFormat="1" ht="24.75" customHeight="1">
      <c r="A19" s="97">
        <v>11</v>
      </c>
      <c r="B19" s="280" t="s">
        <v>321</v>
      </c>
      <c r="C19" s="7">
        <f>'team results'!Q50</f>
        <v>23</v>
      </c>
      <c r="D19" s="8">
        <f>'team results'!Q40</f>
        <v>10</v>
      </c>
      <c r="E19" s="8">
        <f>'team results'!Q42</f>
        <v>2</v>
      </c>
      <c r="F19" s="8">
        <f>'team results'!Q49</f>
        <v>11</v>
      </c>
      <c r="G19" s="7">
        <f>'team results'!Q33</f>
        <v>64</v>
      </c>
    </row>
    <row r="20" spans="1:7" s="5" customFormat="1" ht="24.75" customHeight="1">
      <c r="A20" s="97">
        <v>12</v>
      </c>
      <c r="B20" s="280" t="s">
        <v>318</v>
      </c>
      <c r="C20" s="7">
        <f>'team results'!P50</f>
        <v>23</v>
      </c>
      <c r="D20" s="8">
        <f>'team results'!P40</f>
        <v>6</v>
      </c>
      <c r="E20" s="8">
        <f>'team results'!P42</f>
        <v>4</v>
      </c>
      <c r="F20" s="8">
        <f>'team results'!P49</f>
        <v>13</v>
      </c>
      <c r="G20" s="7">
        <f>'team results'!P33</f>
        <v>56</v>
      </c>
    </row>
    <row r="21" spans="1:7" s="5" customFormat="1" ht="24.75" customHeight="1">
      <c r="A21" s="97">
        <v>13</v>
      </c>
      <c r="B21" s="280" t="s">
        <v>316</v>
      </c>
      <c r="C21" s="7">
        <f>'team results'!I50</f>
        <v>22</v>
      </c>
      <c r="D21" s="8">
        <f>'team results'!I40</f>
        <v>5</v>
      </c>
      <c r="E21" s="8">
        <f>'team results'!I42</f>
        <v>3</v>
      </c>
      <c r="F21" s="8">
        <f>'team results'!I49</f>
        <v>14</v>
      </c>
      <c r="G21" s="7">
        <f>'team results'!I33</f>
        <v>54</v>
      </c>
    </row>
    <row r="22" spans="1:7" s="5" customFormat="1" ht="24.75" customHeight="1">
      <c r="A22" s="97">
        <v>14</v>
      </c>
      <c r="B22" s="280" t="s">
        <v>387</v>
      </c>
      <c r="C22" s="7">
        <f>'team results'!R50</f>
        <v>22</v>
      </c>
      <c r="D22" s="8">
        <f>'team results'!R40</f>
        <v>2</v>
      </c>
      <c r="E22" s="8">
        <f>'team results'!R42</f>
        <v>4</v>
      </c>
      <c r="F22" s="8">
        <f>'team results'!R49</f>
        <v>16</v>
      </c>
      <c r="G22" s="7">
        <f>'team results'!R33</f>
        <v>41</v>
      </c>
    </row>
    <row r="23" spans="1:7" s="5" customFormat="1" ht="24.75" customHeight="1">
      <c r="A23" s="97"/>
      <c r="B23" s="280"/>
      <c r="C23" s="7"/>
      <c r="D23" s="8"/>
      <c r="E23" s="8"/>
      <c r="F23" s="8"/>
      <c r="G23" s="7"/>
    </row>
    <row r="24" spans="1:7" s="5" customFormat="1" ht="24.75" customHeight="1">
      <c r="A24" s="97"/>
      <c r="B24" s="280"/>
      <c r="C24" s="7"/>
      <c r="D24" s="8"/>
      <c r="E24" s="8"/>
      <c r="F24" s="8"/>
      <c r="G24" s="7"/>
    </row>
    <row r="29" spans="1:7" ht="12.75">
      <c r="A29" s="90" t="s">
        <v>250</v>
      </c>
      <c r="D29" s="226"/>
      <c r="E29" s="226"/>
      <c r="F29" s="226"/>
      <c r="G29" s="226"/>
    </row>
    <row r="30" spans="1:7" ht="12.75">
      <c r="A30" s="90"/>
      <c r="C30" s="226"/>
      <c r="D30" s="226"/>
      <c r="E30" s="226"/>
      <c r="F30" s="226"/>
      <c r="G30" s="226"/>
    </row>
    <row r="31" spans="1:7" ht="12.75">
      <c r="A31" s="90"/>
      <c r="B31" s="282"/>
      <c r="C31" s="226"/>
      <c r="D31" s="226"/>
      <c r="E31" s="226"/>
      <c r="F31" s="226"/>
      <c r="G31" s="226"/>
    </row>
    <row r="32" spans="1:7" ht="12.75">
      <c r="A32" s="90"/>
      <c r="B32" s="323"/>
      <c r="C32" s="226"/>
      <c r="D32" s="194"/>
      <c r="E32" s="226"/>
      <c r="F32" s="226"/>
      <c r="G32" s="226"/>
    </row>
    <row r="33" spans="1:7" ht="12.75">
      <c r="A33" s="90"/>
      <c r="B33" s="282"/>
      <c r="C33" s="226"/>
      <c r="E33" s="226"/>
      <c r="F33" s="226"/>
      <c r="G33" s="226"/>
    </row>
    <row r="34" spans="3:7" ht="12.75">
      <c r="C34" s="226"/>
      <c r="D34" s="226"/>
      <c r="E34" s="226"/>
      <c r="F34" s="226"/>
      <c r="G34" s="226"/>
    </row>
    <row r="35" spans="1:7" ht="12.75">
      <c r="A35" s="90"/>
      <c r="B35" s="282"/>
      <c r="C35" s="226" t="s">
        <v>43</v>
      </c>
      <c r="D35" s="226"/>
      <c r="E35" s="226"/>
      <c r="F35" s="226"/>
      <c r="G35" s="226"/>
    </row>
    <row r="36" spans="1:7" ht="12.75">
      <c r="A36" s="90"/>
      <c r="B36" s="282"/>
      <c r="C36" s="226"/>
      <c r="D36" s="226"/>
      <c r="E36" s="226"/>
      <c r="F36" s="226"/>
      <c r="G36" s="226"/>
    </row>
    <row r="37" spans="1:7" ht="12.75">
      <c r="A37" s="90"/>
      <c r="B37" s="282"/>
      <c r="C37" s="226"/>
      <c r="D37" s="226"/>
      <c r="E37" s="226"/>
      <c r="F37" s="226"/>
      <c r="G37" s="226"/>
    </row>
    <row r="38" spans="1:6" ht="12.75">
      <c r="A38" s="90"/>
      <c r="B38" s="282"/>
      <c r="D38" s="197"/>
      <c r="E38" s="197"/>
      <c r="F38" s="197"/>
    </row>
    <row r="39" spans="1:6" ht="12.75">
      <c r="A39" s="210"/>
      <c r="B39" s="282"/>
      <c r="C39" s="197"/>
      <c r="D39" s="197"/>
      <c r="E39" s="209"/>
      <c r="F39" s="197"/>
    </row>
    <row r="40" spans="1:6" ht="12.75">
      <c r="A40" s="196"/>
      <c r="B40" s="282"/>
      <c r="C40" s="197"/>
      <c r="D40" s="197"/>
      <c r="E40" s="197"/>
      <c r="F40" s="197"/>
    </row>
    <row r="41" ht="12.75">
      <c r="A41" s="196"/>
    </row>
    <row r="42" ht="12.75">
      <c r="A42" s="90"/>
    </row>
    <row r="55" ht="23.25">
      <c r="B55" s="283"/>
    </row>
    <row r="56" ht="15.75">
      <c r="B56" s="284"/>
    </row>
    <row r="57" ht="12.75">
      <c r="B57" s="285"/>
    </row>
    <row r="58" ht="15.75">
      <c r="B58" s="284"/>
    </row>
    <row r="59" ht="12.75">
      <c r="B59" s="285"/>
    </row>
    <row r="61" ht="12.75">
      <c r="B61" s="285"/>
    </row>
    <row r="62" ht="23.25">
      <c r="B62" s="286"/>
    </row>
  </sheetData>
  <mergeCells count="5">
    <mergeCell ref="B5:H5"/>
    <mergeCell ref="B7:G7"/>
    <mergeCell ref="A4:H4"/>
    <mergeCell ref="A1:H1"/>
    <mergeCell ref="A3:H3"/>
  </mergeCells>
  <hyperlinks>
    <hyperlink ref="B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1">
      <selection activeCell="R48" sqref="R48"/>
    </sheetView>
  </sheetViews>
  <sheetFormatPr defaultColWidth="9.140625" defaultRowHeight="19.5" customHeight="1"/>
  <cols>
    <col min="1" max="1" width="18.7109375" style="5" customWidth="1"/>
    <col min="2" max="2" width="9.140625" style="11" customWidth="1"/>
    <col min="3" max="3" width="12.421875" style="11" bestFit="1" customWidth="1"/>
    <col min="4" max="4" width="12.00390625" style="11" bestFit="1" customWidth="1"/>
    <col min="5" max="5" width="9.140625" style="11" customWidth="1"/>
    <col min="6" max="6" width="11.140625" style="11" bestFit="1" customWidth="1"/>
    <col min="7" max="7" width="11.140625" style="11" customWidth="1"/>
    <col min="8" max="8" width="10.57421875" style="11" bestFit="1" customWidth="1"/>
    <col min="9" max="18" width="9.140625" style="11" customWidth="1"/>
    <col min="19" max="16384" width="9.140625" style="27" customWidth="1"/>
  </cols>
  <sheetData>
    <row r="1" spans="1:18" ht="22.5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9" ht="137.25">
      <c r="A2" s="13" t="s">
        <v>13</v>
      </c>
      <c r="B2" s="39" t="s">
        <v>14</v>
      </c>
      <c r="C2" s="39" t="s">
        <v>3</v>
      </c>
      <c r="D2" s="39" t="s">
        <v>325</v>
      </c>
      <c r="E2" s="39" t="s">
        <v>1</v>
      </c>
      <c r="F2" s="39" t="s">
        <v>15</v>
      </c>
      <c r="G2" s="39" t="s">
        <v>16</v>
      </c>
      <c r="H2" s="39" t="s">
        <v>4</v>
      </c>
      <c r="I2" s="39" t="s">
        <v>34</v>
      </c>
      <c r="J2" s="39" t="s">
        <v>35</v>
      </c>
      <c r="K2" s="39" t="s">
        <v>17</v>
      </c>
      <c r="L2" s="39" t="s">
        <v>2</v>
      </c>
      <c r="M2" s="39" t="s">
        <v>224</v>
      </c>
      <c r="N2" s="39" t="s">
        <v>146</v>
      </c>
      <c r="O2" s="39" t="s">
        <v>102</v>
      </c>
      <c r="P2" s="39" t="s">
        <v>5</v>
      </c>
      <c r="Q2" s="39" t="s">
        <v>6</v>
      </c>
      <c r="R2" s="39" t="s">
        <v>103</v>
      </c>
      <c r="S2" s="67" t="s">
        <v>111</v>
      </c>
    </row>
    <row r="3" spans="1:19" ht="19.5" customHeight="1">
      <c r="A3" s="16">
        <v>42619</v>
      </c>
      <c r="B3" s="17">
        <v>1</v>
      </c>
      <c r="C3" s="17">
        <f>fixtures!D17</f>
        <v>2</v>
      </c>
      <c r="D3" s="17" t="str">
        <f>fixtures!C15</f>
        <v>X</v>
      </c>
      <c r="E3" s="17">
        <f>fixtures!C16</f>
        <v>3</v>
      </c>
      <c r="F3" s="17" t="str">
        <f>fixtures!D21</f>
        <v>X</v>
      </c>
      <c r="G3" s="17">
        <f>fixtures!C17</f>
        <v>4</v>
      </c>
      <c r="H3" s="17">
        <f>fixtures!D20</f>
        <v>6</v>
      </c>
      <c r="I3" s="17" t="str">
        <f>fixtures!D15</f>
        <v>X</v>
      </c>
      <c r="J3" s="17">
        <f>fixtures!C18</f>
        <v>6</v>
      </c>
      <c r="K3" s="17">
        <f>fixtures!C19</f>
        <v>3</v>
      </c>
      <c r="L3" s="17">
        <f>fixtures!C20</f>
        <v>0</v>
      </c>
      <c r="M3" s="17">
        <f>fixtures!D22</f>
        <v>4</v>
      </c>
      <c r="N3" s="17" t="str">
        <f>fixtures!C21</f>
        <v>X</v>
      </c>
      <c r="O3" s="17">
        <f>fixtures!D19</f>
        <v>3</v>
      </c>
      <c r="P3" s="17">
        <f>fixtures!D16</f>
        <v>3</v>
      </c>
      <c r="Q3" s="17">
        <f>fixtures!D18</f>
        <v>0</v>
      </c>
      <c r="R3" s="17">
        <f>fixtures!C22</f>
        <v>2</v>
      </c>
      <c r="S3" s="66">
        <f>SUM(C3:R3)</f>
        <v>36</v>
      </c>
    </row>
    <row r="4" spans="1:19" ht="19.5" customHeight="1">
      <c r="A4" s="16">
        <v>42626</v>
      </c>
      <c r="B4" s="17">
        <v>2</v>
      </c>
      <c r="C4" s="17" t="str">
        <f>fixtures!I15</f>
        <v>X</v>
      </c>
      <c r="D4" s="17" t="str">
        <f>fixtures!H15</f>
        <v>X</v>
      </c>
      <c r="E4" s="17">
        <f>fixtures!I17</f>
        <v>3</v>
      </c>
      <c r="F4" s="17">
        <f>fixtures!I21</f>
        <v>3</v>
      </c>
      <c r="G4" s="17" t="str">
        <f>fixtures!H16</f>
        <v>X</v>
      </c>
      <c r="H4" s="17">
        <f>fixtures!H17</f>
        <v>3</v>
      </c>
      <c r="I4" s="17">
        <f>fixtures!H18</f>
        <v>2</v>
      </c>
      <c r="J4" s="17">
        <f>fixtures!I19</f>
        <v>2.5</v>
      </c>
      <c r="K4" s="17">
        <f>fixtures!I18</f>
        <v>4</v>
      </c>
      <c r="L4" s="17">
        <f>fixtures!I22</f>
        <v>0</v>
      </c>
      <c r="M4" s="17">
        <f>fixtures!H19</f>
        <v>3.5</v>
      </c>
      <c r="N4" s="17" t="str">
        <f>fixtures!I16</f>
        <v>X</v>
      </c>
      <c r="O4" s="17">
        <f>fixtures!H20</f>
        <v>5</v>
      </c>
      <c r="P4" s="17">
        <f>fixtures!H21</f>
        <v>3</v>
      </c>
      <c r="Q4" s="17">
        <f>fixtures!H22</f>
        <v>6</v>
      </c>
      <c r="R4" s="17">
        <f>fixtures!I20</f>
        <v>1</v>
      </c>
      <c r="S4" s="66">
        <f aca="true" t="shared" si="0" ref="S4:S32">SUM(C4:R4)</f>
        <v>36</v>
      </c>
    </row>
    <row r="5" spans="1:19" ht="19.5" customHeight="1">
      <c r="A5" s="16">
        <v>42633</v>
      </c>
      <c r="B5" s="17">
        <v>3</v>
      </c>
      <c r="C5" s="17">
        <f>fixtures!D34</f>
        <v>1</v>
      </c>
      <c r="D5" s="17" t="str">
        <f>fixtures!C28</f>
        <v>X</v>
      </c>
      <c r="E5" s="17">
        <f>fixtures!D30</f>
        <v>2</v>
      </c>
      <c r="F5" s="17">
        <f>fixtures!C29</f>
        <v>3</v>
      </c>
      <c r="G5" s="17">
        <f>fixtures!D29</f>
        <v>3</v>
      </c>
      <c r="H5" s="17">
        <f>fixtures!D35</f>
        <v>2</v>
      </c>
      <c r="I5" s="17">
        <f>fixtures!D32</f>
        <v>3</v>
      </c>
      <c r="J5" s="17">
        <f>fixtures!C30</f>
        <v>4</v>
      </c>
      <c r="K5" s="17">
        <f>fixtures!C31</f>
        <v>2</v>
      </c>
      <c r="L5" s="17">
        <f>fixtures!C32</f>
        <v>3</v>
      </c>
      <c r="M5" s="17" t="str">
        <f>fixtures!D28</f>
        <v>X</v>
      </c>
      <c r="N5" s="17" t="str">
        <f>fixtures!C33</f>
        <v>X</v>
      </c>
      <c r="O5" s="17">
        <f>fixtures!C34</f>
        <v>5</v>
      </c>
      <c r="P5" s="17" t="str">
        <f>fixtures!D33</f>
        <v>X</v>
      </c>
      <c r="Q5" s="17">
        <f>fixtures!D31</f>
        <v>4</v>
      </c>
      <c r="R5" s="17">
        <f>fixtures!C35</f>
        <v>4</v>
      </c>
      <c r="S5" s="66">
        <f t="shared" si="0"/>
        <v>36</v>
      </c>
    </row>
    <row r="6" spans="1:19" ht="19.5" customHeight="1">
      <c r="A6" s="16">
        <v>42640</v>
      </c>
      <c r="B6" s="17">
        <v>4</v>
      </c>
      <c r="C6" s="17">
        <f>fixtures!H28</f>
        <v>4</v>
      </c>
      <c r="D6" s="17" t="str">
        <f>fixtures!I35</f>
        <v>X</v>
      </c>
      <c r="E6" s="17">
        <f>fixtures!H29</f>
        <v>4</v>
      </c>
      <c r="F6" s="17">
        <f>fixtures!H30</f>
        <v>4</v>
      </c>
      <c r="G6" s="17">
        <f>fixtures!I32</f>
        <v>2</v>
      </c>
      <c r="H6" s="17">
        <f>fixtures!I34</f>
        <v>2</v>
      </c>
      <c r="I6" s="17">
        <f>fixtures!I28</f>
        <v>2</v>
      </c>
      <c r="J6" s="17">
        <f>fixtures!H31</f>
        <v>4</v>
      </c>
      <c r="K6" s="17">
        <f>fixtures!H32</f>
        <v>4</v>
      </c>
      <c r="L6" s="17" t="str">
        <f>fixtures!I33</f>
        <v>X</v>
      </c>
      <c r="M6" s="17">
        <f>fixtures!I29</f>
        <v>2</v>
      </c>
      <c r="N6" s="17" t="str">
        <f>fixtures!H33</f>
        <v>X</v>
      </c>
      <c r="O6" s="17">
        <f>fixtures!I30</f>
        <v>2</v>
      </c>
      <c r="P6" s="17">
        <f>fixtures!I31</f>
        <v>2</v>
      </c>
      <c r="Q6" s="17">
        <f>fixtures!H34</f>
        <v>4</v>
      </c>
      <c r="R6" s="17" t="str">
        <f>fixtures!H35</f>
        <v>X</v>
      </c>
      <c r="S6" s="66">
        <f t="shared" si="0"/>
        <v>36</v>
      </c>
    </row>
    <row r="7" spans="1:19" ht="19.5" customHeight="1">
      <c r="A7" s="16">
        <v>42647</v>
      </c>
      <c r="B7" s="17">
        <v>5</v>
      </c>
      <c r="C7" s="17">
        <f>fixtures!D46</f>
        <v>2</v>
      </c>
      <c r="D7" s="17" t="str">
        <f>fixtures!C41</f>
        <v>X</v>
      </c>
      <c r="E7" s="17">
        <f>fixtures!C42</f>
        <v>2</v>
      </c>
      <c r="F7" s="17">
        <f>fixtures!D43</f>
        <v>4</v>
      </c>
      <c r="G7" s="17" t="str">
        <f>fixtures!D41</f>
        <v>X</v>
      </c>
      <c r="H7" s="17">
        <f>fixtures!C44</f>
        <v>2</v>
      </c>
      <c r="I7" s="17" t="str">
        <f>fixtures!C45</f>
        <v>X</v>
      </c>
      <c r="J7" s="17">
        <f>fixtures!D48</f>
        <v>5</v>
      </c>
      <c r="K7" s="17">
        <f>fixtures!C43</f>
        <v>2</v>
      </c>
      <c r="L7" s="17">
        <f>fixtures!D47</f>
        <v>2</v>
      </c>
      <c r="M7" s="17">
        <f>fixtures!C46</f>
        <v>4</v>
      </c>
      <c r="N7" s="17" t="str">
        <f>fixtures!D45</f>
        <v>X</v>
      </c>
      <c r="O7" s="17">
        <f>fixtures!C47</f>
        <v>4</v>
      </c>
      <c r="P7" s="17">
        <f>fixtures!D44</f>
        <v>4</v>
      </c>
      <c r="Q7" s="17">
        <f>fixtures!D42</f>
        <v>4</v>
      </c>
      <c r="R7" s="17">
        <f>fixtures!C48</f>
        <v>1</v>
      </c>
      <c r="S7" s="66">
        <f t="shared" si="0"/>
        <v>36</v>
      </c>
    </row>
    <row r="8" spans="1:19" ht="19.5" customHeight="1">
      <c r="A8" s="16">
        <v>42654</v>
      </c>
      <c r="B8" s="17">
        <v>6</v>
      </c>
      <c r="C8" s="17" t="str">
        <f>fixtures!H41</f>
        <v>X</v>
      </c>
      <c r="D8" s="17" t="str">
        <f>fixtures!I47</f>
        <v>X</v>
      </c>
      <c r="E8" s="17">
        <f>fixtures!I42</f>
        <v>2</v>
      </c>
      <c r="F8" s="17">
        <f>fixtures!I45</f>
        <v>2</v>
      </c>
      <c r="G8" s="17">
        <f>fixtures!H42</f>
        <v>4</v>
      </c>
      <c r="H8" s="17">
        <f>fixtures!I44</f>
        <v>2</v>
      </c>
      <c r="I8" s="17">
        <f>fixtures!H43</f>
        <v>3</v>
      </c>
      <c r="J8" s="17">
        <f>fixtures!I43</f>
        <v>3</v>
      </c>
      <c r="K8" s="17">
        <f>fixtures!H44</f>
        <v>4</v>
      </c>
      <c r="L8" s="17">
        <f>fixtures!H45</f>
        <v>4</v>
      </c>
      <c r="M8" s="17">
        <f>fixtures!H46</f>
        <v>4</v>
      </c>
      <c r="N8" s="17" t="str">
        <f>fixtures!I41</f>
        <v>X</v>
      </c>
      <c r="O8" s="17" t="str">
        <f>fixtures!H47</f>
        <v>X</v>
      </c>
      <c r="P8" s="17">
        <f>fixtures!H48</f>
        <v>5</v>
      </c>
      <c r="Q8" s="17">
        <f>fixtures!I46</f>
        <v>2</v>
      </c>
      <c r="R8" s="17">
        <f>fixtures!I48</f>
        <v>1</v>
      </c>
      <c r="S8" s="66">
        <f t="shared" si="0"/>
        <v>36</v>
      </c>
    </row>
    <row r="9" spans="1:19" ht="19.5" customHeight="1">
      <c r="A9" s="16">
        <v>42661</v>
      </c>
      <c r="B9" s="17">
        <v>7</v>
      </c>
      <c r="C9" s="17">
        <f>fixtures!D54</f>
        <v>5</v>
      </c>
      <c r="D9" s="17" t="str">
        <f>fixtures!D61</f>
        <v>X</v>
      </c>
      <c r="E9" s="17">
        <f>fixtures!C55</f>
        <v>4</v>
      </c>
      <c r="F9" s="17">
        <f>fixtures!D57</f>
        <v>3</v>
      </c>
      <c r="G9" s="17">
        <f>fixtures!C56</f>
        <v>5</v>
      </c>
      <c r="H9" s="17">
        <f>fixtures!C57</f>
        <v>3</v>
      </c>
      <c r="I9" s="17">
        <f>fixtures!D56</f>
        <v>1</v>
      </c>
      <c r="J9" s="17">
        <f>fixtures!C58</f>
        <v>2</v>
      </c>
      <c r="K9" s="17">
        <f>fixtures!C59</f>
        <v>2</v>
      </c>
      <c r="L9" s="17">
        <f>fixtures!D58</f>
        <v>4</v>
      </c>
      <c r="M9" s="71">
        <f>fixtures!D59</f>
        <v>4</v>
      </c>
      <c r="N9" s="17" t="str">
        <f>fixtures!C60</f>
        <v>X</v>
      </c>
      <c r="O9" s="17">
        <f>fixtures!D55</f>
        <v>2</v>
      </c>
      <c r="P9" s="17">
        <f>fixtures!C54</f>
        <v>1</v>
      </c>
      <c r="Q9" s="17" t="str">
        <f>fixtures!C61</f>
        <v>X</v>
      </c>
      <c r="R9" s="17" t="str">
        <f>fixtures!D60</f>
        <v>X</v>
      </c>
      <c r="S9" s="66">
        <f t="shared" si="0"/>
        <v>36</v>
      </c>
    </row>
    <row r="10" spans="1:19" ht="19.5" customHeight="1">
      <c r="A10" s="16">
        <v>42668</v>
      </c>
      <c r="B10" s="17">
        <v>8</v>
      </c>
      <c r="C10" s="17">
        <f>fixtures!I56</f>
        <v>1</v>
      </c>
      <c r="D10" s="17" t="str">
        <f>fixtures!H54</f>
        <v>X</v>
      </c>
      <c r="E10" s="17">
        <f>fixtures!I58</f>
        <v>5</v>
      </c>
      <c r="F10" s="17">
        <f>fixtures!H55</f>
        <v>2</v>
      </c>
      <c r="G10" s="17">
        <f>fixtures!I59</f>
        <v>2</v>
      </c>
      <c r="H10" s="17">
        <f>fixtures!H56</f>
        <v>5</v>
      </c>
      <c r="I10" s="17">
        <f>fixtures!I55</f>
        <v>4</v>
      </c>
      <c r="J10" s="17">
        <f>fixtures!H57</f>
        <v>1</v>
      </c>
      <c r="K10" s="17">
        <f>fixtures!I60</f>
        <v>5</v>
      </c>
      <c r="L10" s="17">
        <f>fixtures!H58</f>
        <v>1</v>
      </c>
      <c r="M10" s="17">
        <f>fixtures!H59</f>
        <v>4</v>
      </c>
      <c r="N10" s="17" t="str">
        <f>fixtures!I54</f>
        <v>X</v>
      </c>
      <c r="O10" s="17">
        <f>fixtures!I57</f>
        <v>5</v>
      </c>
      <c r="P10" s="17">
        <f>fixtures!H60</f>
        <v>1</v>
      </c>
      <c r="Q10" s="17">
        <f>fixtures!I61</f>
        <v>3</v>
      </c>
      <c r="R10" s="17">
        <f>fixtures!H61</f>
        <v>3</v>
      </c>
      <c r="S10" s="66">
        <f t="shared" si="0"/>
        <v>42</v>
      </c>
    </row>
    <row r="11" spans="1:19" ht="19.5" customHeight="1">
      <c r="A11" s="16">
        <v>42675</v>
      </c>
      <c r="B11" s="17">
        <v>9</v>
      </c>
      <c r="C11" s="17">
        <f>fixtures!C67</f>
        <v>5</v>
      </c>
      <c r="D11" s="17" t="str">
        <f>fixtures!D69</f>
        <v>X</v>
      </c>
      <c r="E11" s="17">
        <f>fixtures!D70</f>
        <v>1</v>
      </c>
      <c r="F11" s="17">
        <f>fixtures!C68</f>
        <v>1</v>
      </c>
      <c r="G11" s="17">
        <f>fixtures!D74</f>
        <v>6</v>
      </c>
      <c r="H11" s="17" t="str">
        <f>fixtures!C69</f>
        <v>X</v>
      </c>
      <c r="I11" s="17">
        <f>fixtures!C70</f>
        <v>5</v>
      </c>
      <c r="J11" s="17" t="str">
        <f>fixtures!D72</f>
        <v>X</v>
      </c>
      <c r="K11" s="17">
        <f>fixtures!C71</f>
        <v>4</v>
      </c>
      <c r="L11" s="17">
        <f>fixtures!D67</f>
        <v>1</v>
      </c>
      <c r="M11" s="17">
        <f>fixtures!D68</f>
        <v>5</v>
      </c>
      <c r="N11" s="17" t="str">
        <f>fixtures!C72</f>
        <v>X</v>
      </c>
      <c r="O11" s="17">
        <f>fixtures!C73</f>
        <v>4</v>
      </c>
      <c r="P11" s="17">
        <f>fixtures!D73</f>
        <v>2</v>
      </c>
      <c r="Q11" s="17">
        <f>fixtures!C74</f>
        <v>0</v>
      </c>
      <c r="R11" s="17">
        <f>fixtures!D71</f>
        <v>2</v>
      </c>
      <c r="S11" s="66">
        <f t="shared" si="0"/>
        <v>36</v>
      </c>
    </row>
    <row r="12" spans="1:19" ht="19.5" customHeight="1">
      <c r="A12" s="16">
        <v>42682</v>
      </c>
      <c r="B12" s="17">
        <v>10</v>
      </c>
      <c r="C12" s="17">
        <f>fixtures!I68</f>
        <v>5</v>
      </c>
      <c r="D12" s="17" t="str">
        <f>fixtures!H67</f>
        <v>X</v>
      </c>
      <c r="E12" s="17">
        <f>fixtures!H68</f>
        <v>1</v>
      </c>
      <c r="F12" s="17">
        <f>fixtures!I74</f>
        <v>6</v>
      </c>
      <c r="G12" s="17">
        <f>fixtures!H69</f>
        <v>5</v>
      </c>
      <c r="H12" s="17">
        <f>fixtures!I70</f>
        <v>1</v>
      </c>
      <c r="I12" s="17">
        <f>fixtures!H70</f>
        <v>5</v>
      </c>
      <c r="J12" s="17" t="str">
        <f>fixtures!I67</f>
        <v>X</v>
      </c>
      <c r="K12" s="17" t="str">
        <f>fixtures!H71</f>
        <v>X</v>
      </c>
      <c r="L12" s="17">
        <f>fixtures!I72</f>
        <v>1</v>
      </c>
      <c r="M12" s="17">
        <f>fixtures!H72</f>
        <v>5</v>
      </c>
      <c r="N12" s="17" t="str">
        <f>fixtures!I71</f>
        <v>X</v>
      </c>
      <c r="O12" s="17">
        <f>fixtures!I73</f>
        <v>2</v>
      </c>
      <c r="P12" s="17">
        <f>fixtures!I69</f>
        <v>1</v>
      </c>
      <c r="Q12" s="17">
        <f>fixtures!H73</f>
        <v>4</v>
      </c>
      <c r="R12" s="17">
        <f>fixtures!H74</f>
        <v>0</v>
      </c>
      <c r="S12" s="66">
        <f t="shared" si="0"/>
        <v>36</v>
      </c>
    </row>
    <row r="13" spans="1:19" ht="19.5" customHeight="1">
      <c r="A13" s="16">
        <v>42689</v>
      </c>
      <c r="B13" s="17">
        <v>11</v>
      </c>
      <c r="C13" s="17">
        <f>fixtures!C80</f>
        <v>2</v>
      </c>
      <c r="D13" s="17" t="str">
        <f>fixtures!D85</f>
        <v>X</v>
      </c>
      <c r="E13" s="17" t="str">
        <f>fixtures!D86</f>
        <v>X</v>
      </c>
      <c r="F13" s="17">
        <f>fixtures!D80</f>
        <v>4</v>
      </c>
      <c r="G13" s="17">
        <f>fixtures!C81</f>
        <v>4</v>
      </c>
      <c r="H13" s="17">
        <f>fixtures!C82</f>
        <v>4</v>
      </c>
      <c r="I13" s="65">
        <f>fixtures!C83</f>
        <v>1</v>
      </c>
      <c r="J13" s="17">
        <f>fixtures!D84</f>
        <v>3</v>
      </c>
      <c r="K13" s="17">
        <f>fixtures!C84</f>
        <v>3</v>
      </c>
      <c r="L13" s="17" t="str">
        <f>fixtures!C85</f>
        <v>X</v>
      </c>
      <c r="M13" s="17">
        <f>fixtures!D82</f>
        <v>2</v>
      </c>
      <c r="N13" s="17" t="str">
        <f>fixtures!C86</f>
        <v>X</v>
      </c>
      <c r="O13" s="17">
        <f>fixtures!D83</f>
        <v>5</v>
      </c>
      <c r="P13" s="17">
        <f>fixtures!C87</f>
        <v>5</v>
      </c>
      <c r="Q13" s="17">
        <f>fixtures!D87</f>
        <v>1</v>
      </c>
      <c r="R13" s="17">
        <f>fixtures!D81</f>
        <v>2</v>
      </c>
      <c r="S13" s="66">
        <f t="shared" si="0"/>
        <v>36</v>
      </c>
    </row>
    <row r="14" spans="1:19" ht="19.5" customHeight="1">
      <c r="A14" s="16">
        <v>42696</v>
      </c>
      <c r="B14" s="17">
        <v>12</v>
      </c>
      <c r="C14" s="17">
        <f>fixtures!H80</f>
        <v>6</v>
      </c>
      <c r="D14" s="17" t="str">
        <f>fixtures!I82</f>
        <v>X</v>
      </c>
      <c r="E14" s="17">
        <f>fixtures!H81</f>
        <v>3</v>
      </c>
      <c r="F14" s="17" t="str">
        <f>fixtures!H82</f>
        <v>X</v>
      </c>
      <c r="G14" s="17">
        <f>fixtures!I83</f>
        <v>5</v>
      </c>
      <c r="H14" s="17" t="str">
        <f>fixtures!I84</f>
        <v>X</v>
      </c>
      <c r="I14" s="17">
        <f>fixtures!I86</f>
        <v>4</v>
      </c>
      <c r="J14" s="17">
        <f>fixtures!H83</f>
        <v>1</v>
      </c>
      <c r="K14" s="17">
        <f>fixtures!I81</f>
        <v>3</v>
      </c>
      <c r="L14" s="17">
        <f>fixtures!I87</f>
        <v>4</v>
      </c>
      <c r="M14" s="17">
        <f>fixtures!H85</f>
        <v>2</v>
      </c>
      <c r="N14" s="17" t="str">
        <f>fixtures!H84</f>
        <v>X</v>
      </c>
      <c r="O14" s="17">
        <f>fixtures!I85</f>
        <v>4</v>
      </c>
      <c r="P14" s="17">
        <f>fixtures!H86</f>
        <v>2</v>
      </c>
      <c r="Q14" s="17">
        <f>fixtures!I80</f>
        <v>0</v>
      </c>
      <c r="R14" s="17">
        <f>fixtures!H87</f>
        <v>2</v>
      </c>
      <c r="S14" s="66">
        <f t="shared" si="0"/>
        <v>36</v>
      </c>
    </row>
    <row r="15" spans="1:19" ht="19.5" customHeight="1">
      <c r="A15" s="16">
        <v>42703</v>
      </c>
      <c r="B15" s="17">
        <v>13</v>
      </c>
      <c r="C15" s="17">
        <f>fixtures!D97</f>
        <v>3</v>
      </c>
      <c r="D15" s="17" t="str">
        <f>fixtures!C93</f>
        <v>X</v>
      </c>
      <c r="E15" s="17" t="str">
        <f>fixtures!D93</f>
        <v>X</v>
      </c>
      <c r="F15" s="17">
        <f>fixtures!C94</f>
        <v>3</v>
      </c>
      <c r="G15" s="17">
        <f>fixtures!D98</f>
        <v>2</v>
      </c>
      <c r="H15" s="17">
        <f>fixtures!C95</f>
        <v>3</v>
      </c>
      <c r="I15" s="17">
        <f>fixtures!C96</f>
        <v>6</v>
      </c>
      <c r="J15" s="17">
        <f>fixtures!D94</f>
        <v>3</v>
      </c>
      <c r="K15" s="17">
        <f>fixtures!C97</f>
        <v>3</v>
      </c>
      <c r="L15" s="17">
        <f>fixtures!C98</f>
        <v>4</v>
      </c>
      <c r="M15" s="17">
        <f>fixtures!C99</f>
        <v>6</v>
      </c>
      <c r="N15" s="17" t="str">
        <f>fixtures!D100</f>
        <v>X</v>
      </c>
      <c r="O15" s="17">
        <f>fixtures!D95</f>
        <v>3</v>
      </c>
      <c r="P15" s="17">
        <f>fixtures!D99</f>
        <v>0</v>
      </c>
      <c r="Q15" s="17" t="str">
        <f>fixtures!C100</f>
        <v>X</v>
      </c>
      <c r="R15" s="17">
        <f>fixtures!D96</f>
        <v>0</v>
      </c>
      <c r="S15" s="66">
        <f t="shared" si="0"/>
        <v>36</v>
      </c>
    </row>
    <row r="16" spans="1:19" ht="19.5" customHeight="1">
      <c r="A16" s="16">
        <v>42710</v>
      </c>
      <c r="B16" s="17">
        <v>14</v>
      </c>
      <c r="C16" s="17">
        <f>fixtures!I95</f>
        <v>6</v>
      </c>
      <c r="D16" s="17" t="str">
        <f>fixtures!H93</f>
        <v>X</v>
      </c>
      <c r="E16" s="17">
        <f>fixtures!I100</f>
        <v>6</v>
      </c>
      <c r="F16" s="17">
        <f>fixtures!I99</f>
        <v>0</v>
      </c>
      <c r="G16" s="17">
        <f>fixtures!H94</f>
        <v>2</v>
      </c>
      <c r="H16" s="17">
        <f>fixtures!I94</f>
        <v>4</v>
      </c>
      <c r="I16" s="17">
        <f>fixtures!I97</f>
        <v>0</v>
      </c>
      <c r="J16" s="17">
        <f>fixtures!H95</f>
        <v>0</v>
      </c>
      <c r="K16" s="17" t="str">
        <f>fixtures!I93</f>
        <v>X</v>
      </c>
      <c r="L16" s="17">
        <f>fixtures!H96</f>
        <v>4</v>
      </c>
      <c r="M16" s="17">
        <f>fixtures!H97</f>
        <v>6</v>
      </c>
      <c r="N16" s="17" t="str">
        <f>fixtures!I98</f>
        <v>X</v>
      </c>
      <c r="O16" s="17" t="str">
        <f>fixtures!H98</f>
        <v>X</v>
      </c>
      <c r="P16" s="17">
        <f>fixtures!I96</f>
        <v>2</v>
      </c>
      <c r="Q16" s="17">
        <f>fixtures!H99</f>
        <v>6</v>
      </c>
      <c r="R16" s="17">
        <f>fixtures!H100</f>
        <v>0</v>
      </c>
      <c r="S16" s="66">
        <f t="shared" si="0"/>
        <v>36</v>
      </c>
    </row>
    <row r="17" spans="1:19" ht="19.5" customHeight="1" thickBot="1">
      <c r="A17" s="57">
        <v>42717</v>
      </c>
      <c r="B17" s="47">
        <v>15</v>
      </c>
      <c r="C17" s="47">
        <f>fixtures!D106</f>
        <v>3</v>
      </c>
      <c r="D17" s="47" t="str">
        <f>fixtures!D113</f>
        <v>X</v>
      </c>
      <c r="E17" s="47">
        <f>fixtures!C107</f>
        <v>5</v>
      </c>
      <c r="F17" s="47">
        <f>fixtures!D107</f>
        <v>1</v>
      </c>
      <c r="G17" s="47">
        <f>fixtures!C112</f>
        <v>2</v>
      </c>
      <c r="H17" s="47">
        <f>fixtures!C108</f>
        <v>4</v>
      </c>
      <c r="I17" s="47">
        <f>fixtures!C109</f>
        <v>1</v>
      </c>
      <c r="J17" s="47">
        <f>fixtures!D108</f>
        <v>2</v>
      </c>
      <c r="K17" s="47">
        <f>fixtures!D110</f>
        <v>0</v>
      </c>
      <c r="L17" s="47">
        <f>fixtures!C110</f>
        <v>6</v>
      </c>
      <c r="M17" s="47" t="str">
        <f>fixtures!D111</f>
        <v>X</v>
      </c>
      <c r="N17" s="47" t="str">
        <f>fixtures!C111</f>
        <v>X</v>
      </c>
      <c r="O17" s="47">
        <f>fixtures!D112</f>
        <v>4</v>
      </c>
      <c r="P17" s="47" t="str">
        <f>fixtures!C113</f>
        <v>X</v>
      </c>
      <c r="Q17" s="47">
        <f>fixtures!D109</f>
        <v>5</v>
      </c>
      <c r="R17" s="47">
        <f>fixtures!C106</f>
        <v>3</v>
      </c>
      <c r="S17" s="66">
        <f t="shared" si="0"/>
        <v>36</v>
      </c>
    </row>
    <row r="18" spans="1:19" ht="19.5" customHeight="1">
      <c r="A18" s="45">
        <v>42724</v>
      </c>
      <c r="B18" s="46">
        <v>16</v>
      </c>
      <c r="C18" s="46">
        <f>fixtures!H108</f>
        <v>2</v>
      </c>
      <c r="D18" s="46" t="str">
        <f>fixtures!I106</f>
        <v>X</v>
      </c>
      <c r="E18" s="46">
        <f>fixtures!I107</f>
        <v>4</v>
      </c>
      <c r="F18" s="46" t="str">
        <f>fixtures!H112</f>
        <v>X</v>
      </c>
      <c r="G18" s="46">
        <f>fixtures!I108</f>
        <v>4</v>
      </c>
      <c r="H18" s="46">
        <f>fixtures!H111</f>
        <v>0</v>
      </c>
      <c r="I18" s="46" t="str">
        <f>fixtures!H106</f>
        <v>X</v>
      </c>
      <c r="J18" s="46">
        <f>fixtures!I109</f>
        <v>4</v>
      </c>
      <c r="K18" s="46">
        <f>fixtures!I110</f>
        <v>5</v>
      </c>
      <c r="L18" s="46">
        <f>fixtures!I111</f>
        <v>6</v>
      </c>
      <c r="M18" s="46">
        <f>fixtures!H113</f>
        <v>5</v>
      </c>
      <c r="N18" s="46" t="str">
        <f>fixtures!I112</f>
        <v>X</v>
      </c>
      <c r="O18" s="46">
        <f>fixtures!H110</f>
        <v>1</v>
      </c>
      <c r="P18" s="46">
        <f>fixtures!H107</f>
        <v>2</v>
      </c>
      <c r="Q18" s="46">
        <f>fixtures!H109</f>
        <v>2</v>
      </c>
      <c r="R18" s="46">
        <f>fixtures!I113</f>
        <v>1</v>
      </c>
      <c r="S18" s="66">
        <f t="shared" si="0"/>
        <v>36</v>
      </c>
    </row>
    <row r="19" spans="1:19" ht="19.5" customHeight="1">
      <c r="A19" s="16">
        <v>42738</v>
      </c>
      <c r="B19" s="17">
        <v>17</v>
      </c>
      <c r="C19" s="17" t="str">
        <f>fixtures!C119</f>
        <v>X</v>
      </c>
      <c r="D19" s="17" t="str">
        <f>fixtures!D119</f>
        <v>X</v>
      </c>
      <c r="E19" s="17">
        <f>fixtures!C121</f>
        <v>3.5</v>
      </c>
      <c r="F19" s="17">
        <f>fixtures!C125</f>
        <v>6</v>
      </c>
      <c r="G19" s="17" t="str">
        <f>fixtures!D120</f>
        <v>X</v>
      </c>
      <c r="H19" s="17">
        <f>fixtures!D121</f>
        <v>2.5</v>
      </c>
      <c r="I19" s="17">
        <f>fixtures!D122</f>
        <v>2</v>
      </c>
      <c r="J19" s="17">
        <f>fixtures!C123</f>
        <v>5</v>
      </c>
      <c r="K19" s="17">
        <f>fixtures!C122</f>
        <v>4</v>
      </c>
      <c r="L19" s="17">
        <f>fixtures!C126</f>
        <v>3</v>
      </c>
      <c r="M19" s="17">
        <f>fixtures!D123</f>
        <v>1</v>
      </c>
      <c r="N19" s="17" t="str">
        <f>fixtures!C120</f>
        <v>X</v>
      </c>
      <c r="O19" s="17">
        <f>fixtures!D124</f>
        <v>3</v>
      </c>
      <c r="P19" s="17">
        <f>fixtures!D125</f>
        <v>0</v>
      </c>
      <c r="Q19" s="17">
        <f>fixtures!D126</f>
        <v>3</v>
      </c>
      <c r="R19" s="17">
        <f>fixtures!C124</f>
        <v>3</v>
      </c>
      <c r="S19" s="66">
        <f t="shared" si="0"/>
        <v>36</v>
      </c>
    </row>
    <row r="20" spans="1:19" ht="19.5" customHeight="1">
      <c r="A20" s="16">
        <v>42745</v>
      </c>
      <c r="B20" s="17">
        <v>18</v>
      </c>
      <c r="C20" s="17">
        <f>fixtures!H125</f>
        <v>4</v>
      </c>
      <c r="D20" s="17" t="str">
        <f>fixtures!I119</f>
        <v>X</v>
      </c>
      <c r="E20" s="17">
        <f>fixtures!H121</f>
        <v>2</v>
      </c>
      <c r="F20" s="17">
        <f>fixtures!I120</f>
        <v>2</v>
      </c>
      <c r="G20" s="17">
        <f>fixtures!H120</f>
        <v>4</v>
      </c>
      <c r="H20" s="17">
        <f>fixtures!H126</f>
        <v>5</v>
      </c>
      <c r="I20" s="17">
        <f>fixtures!H123</f>
        <v>2</v>
      </c>
      <c r="J20" s="17">
        <f>fixtures!I121</f>
        <v>4</v>
      </c>
      <c r="K20" s="17">
        <f>fixtures!I122</f>
        <v>2</v>
      </c>
      <c r="L20" s="17">
        <f>fixtures!I123</f>
        <v>4</v>
      </c>
      <c r="M20" s="17" t="str">
        <f>fixtures!H119</f>
        <v>X</v>
      </c>
      <c r="N20" s="17" t="str">
        <f>fixtures!I124</f>
        <v>X</v>
      </c>
      <c r="O20" s="17">
        <f>fixtures!I125</f>
        <v>2</v>
      </c>
      <c r="P20" s="17" t="str">
        <f>fixtures!H124</f>
        <v>X</v>
      </c>
      <c r="Q20" s="17">
        <f>fixtures!H122</f>
        <v>4</v>
      </c>
      <c r="R20" s="17">
        <f>fixtures!I126</f>
        <v>1</v>
      </c>
      <c r="S20" s="66">
        <f t="shared" si="0"/>
        <v>36</v>
      </c>
    </row>
    <row r="21" spans="1:19" ht="19.5" customHeight="1">
      <c r="A21" s="16">
        <v>42752</v>
      </c>
      <c r="B21" s="17">
        <v>19</v>
      </c>
      <c r="C21" s="17">
        <f>fixtures!D132</f>
        <v>4</v>
      </c>
      <c r="D21" s="17" t="str">
        <f>fixtures!C139</f>
        <v>X</v>
      </c>
      <c r="E21" s="17">
        <f>fixtures!D133</f>
        <v>6</v>
      </c>
      <c r="F21" s="17">
        <f>fixtures!D134</f>
        <v>1</v>
      </c>
      <c r="G21" s="17">
        <f>fixtures!C136</f>
        <v>4</v>
      </c>
      <c r="H21" s="17">
        <f>fixtures!C138</f>
        <v>4</v>
      </c>
      <c r="I21" s="17">
        <f>fixtures!C132</f>
        <v>2</v>
      </c>
      <c r="J21" s="17">
        <f>fixtures!D135</f>
        <v>5</v>
      </c>
      <c r="K21" s="17">
        <f>fixtures!D136</f>
        <v>2</v>
      </c>
      <c r="L21" s="17" t="str">
        <f>fixtures!C137</f>
        <v>X</v>
      </c>
      <c r="M21" s="17">
        <f>fixtures!C133</f>
        <v>0</v>
      </c>
      <c r="N21" s="17" t="str">
        <f>fixtures!D137</f>
        <v>X</v>
      </c>
      <c r="O21" s="17">
        <f>fixtures!C134</f>
        <v>5</v>
      </c>
      <c r="P21" s="17">
        <f>fixtures!C135</f>
        <v>1</v>
      </c>
      <c r="Q21" s="17">
        <f>fixtures!D138</f>
        <v>2</v>
      </c>
      <c r="R21" s="17" t="str">
        <f>fixtures!D139</f>
        <v>X</v>
      </c>
      <c r="S21" s="66">
        <f t="shared" si="0"/>
        <v>36</v>
      </c>
    </row>
    <row r="22" spans="1:19" ht="19.5" customHeight="1">
      <c r="A22" s="16">
        <v>42759</v>
      </c>
      <c r="B22" s="17">
        <v>20</v>
      </c>
      <c r="C22" s="17">
        <f>fixtures!H137</f>
        <v>5</v>
      </c>
      <c r="D22" s="17" t="str">
        <f>fixtures!I132</f>
        <v>X</v>
      </c>
      <c r="E22" s="17">
        <f>fixtures!I133</f>
        <v>6</v>
      </c>
      <c r="F22" s="17">
        <f>fixtures!H134</f>
        <v>4</v>
      </c>
      <c r="G22" s="17" t="str">
        <f>fixtures!H132</f>
        <v>X</v>
      </c>
      <c r="H22" s="17">
        <f>fixtures!I135</f>
        <v>1</v>
      </c>
      <c r="I22" s="17" t="str">
        <f>fixtures!I136</f>
        <v>X</v>
      </c>
      <c r="J22" s="17">
        <f>fixtures!H139</f>
        <v>4</v>
      </c>
      <c r="K22" s="17">
        <f>fixtures!I134</f>
        <v>2</v>
      </c>
      <c r="L22" s="17">
        <f>fixtures!H138</f>
        <v>2</v>
      </c>
      <c r="M22" s="17">
        <f>fixtures!I137</f>
        <v>1</v>
      </c>
      <c r="N22" s="17" t="str">
        <f>fixtures!H136</f>
        <v>X</v>
      </c>
      <c r="O22" s="17">
        <f>fixtures!I138</f>
        <v>4</v>
      </c>
      <c r="P22" s="17">
        <f>fixtures!H135</f>
        <v>5</v>
      </c>
      <c r="Q22" s="17">
        <f>fixtures!H133</f>
        <v>0</v>
      </c>
      <c r="R22" s="17">
        <f>fixtures!I139</f>
        <v>2</v>
      </c>
      <c r="S22" s="66">
        <f t="shared" si="0"/>
        <v>36</v>
      </c>
    </row>
    <row r="23" spans="1:19" ht="19.5" customHeight="1">
      <c r="A23" s="16">
        <v>42766</v>
      </c>
      <c r="B23" s="17">
        <v>21</v>
      </c>
      <c r="C23" s="17" t="str">
        <f>fixtures!D145</f>
        <v>X</v>
      </c>
      <c r="D23" s="17" t="str">
        <f>fixtures!C151</f>
        <v>X</v>
      </c>
      <c r="E23" s="17">
        <f>fixtures!C146</f>
        <v>1</v>
      </c>
      <c r="F23" s="17">
        <f>fixtures!C149</f>
        <v>5</v>
      </c>
      <c r="G23" s="17">
        <f>fixtures!D146</f>
        <v>5</v>
      </c>
      <c r="H23" s="17">
        <f>fixtures!C148</f>
        <v>1</v>
      </c>
      <c r="I23" s="17">
        <f>fixtures!D147</f>
        <v>1</v>
      </c>
      <c r="J23" s="17">
        <f>fixtures!C147</f>
        <v>5</v>
      </c>
      <c r="K23" s="17">
        <f>fixtures!D148</f>
        <v>5</v>
      </c>
      <c r="L23" s="17">
        <f>fixtures!D149</f>
        <v>1</v>
      </c>
      <c r="M23" s="17">
        <f>fixtures!D150</f>
        <v>5</v>
      </c>
      <c r="N23" s="17" t="str">
        <f>fixtures!C145</f>
        <v>X</v>
      </c>
      <c r="O23" s="17" t="str">
        <f>fixtures!D151</f>
        <v>X</v>
      </c>
      <c r="P23" s="17">
        <f>fixtures!D152</f>
        <v>3</v>
      </c>
      <c r="Q23" s="17">
        <f>fixtures!C150</f>
        <v>1</v>
      </c>
      <c r="R23" s="17">
        <f>fixtures!C152</f>
        <v>3</v>
      </c>
      <c r="S23" s="66">
        <f t="shared" si="0"/>
        <v>36</v>
      </c>
    </row>
    <row r="24" spans="1:19" ht="19.5" customHeight="1">
      <c r="A24" s="16">
        <v>42773</v>
      </c>
      <c r="B24" s="17">
        <v>22</v>
      </c>
      <c r="C24" s="17">
        <f>fixtures!H145</f>
        <v>3</v>
      </c>
      <c r="D24" s="17" t="str">
        <f>fixtures!H152</f>
        <v>X</v>
      </c>
      <c r="E24" s="17">
        <f>fixtures!I146</f>
        <v>2</v>
      </c>
      <c r="F24" s="17">
        <f>fixtures!H148</f>
        <v>5</v>
      </c>
      <c r="G24" s="17">
        <f>fixtures!I147</f>
        <v>4</v>
      </c>
      <c r="H24" s="17">
        <f>fixtures!I148</f>
        <v>1</v>
      </c>
      <c r="I24" s="17">
        <f>fixtures!H147</f>
        <v>2</v>
      </c>
      <c r="J24" s="17">
        <f>fixtures!I149</f>
        <v>2</v>
      </c>
      <c r="K24" s="17">
        <f>fixtures!I150</f>
        <v>4</v>
      </c>
      <c r="L24" s="17">
        <f>fixtures!H149</f>
        <v>4</v>
      </c>
      <c r="M24" s="17">
        <f>fixtures!H150</f>
        <v>2</v>
      </c>
      <c r="N24" s="17" t="str">
        <f>fixtures!I151</f>
        <v>X</v>
      </c>
      <c r="O24" s="17">
        <f>fixtures!H146</f>
        <v>4</v>
      </c>
      <c r="P24" s="17">
        <f>fixtures!I145</f>
        <v>3</v>
      </c>
      <c r="Q24" s="17" t="str">
        <f>fixtures!I152</f>
        <v>X</v>
      </c>
      <c r="R24" s="17" t="str">
        <f>fixtures!H151</f>
        <v>X</v>
      </c>
      <c r="S24" s="66">
        <f t="shared" si="0"/>
        <v>36</v>
      </c>
    </row>
    <row r="25" spans="1:19" ht="19.5" customHeight="1">
      <c r="A25" s="16">
        <v>42780</v>
      </c>
      <c r="B25" s="17">
        <v>23</v>
      </c>
      <c r="C25" s="17">
        <f>fixtures!C160</f>
        <v>5</v>
      </c>
      <c r="D25" s="17" t="str">
        <f>fixtures!D158</f>
        <v>X</v>
      </c>
      <c r="E25" s="17">
        <f>fixtures!C162</f>
        <v>3</v>
      </c>
      <c r="F25" s="17">
        <f>fixtures!D159</f>
        <v>4</v>
      </c>
      <c r="G25" s="17">
        <f>fixtures!C163</f>
        <v>1</v>
      </c>
      <c r="H25" s="17">
        <f>fixtures!D160</f>
        <v>1</v>
      </c>
      <c r="I25" s="17">
        <f>fixtures!C159</f>
        <v>2</v>
      </c>
      <c r="J25" s="17">
        <f>fixtures!D161</f>
        <v>3</v>
      </c>
      <c r="K25" s="17">
        <f>fixtures!C164</f>
        <v>2</v>
      </c>
      <c r="L25" s="17">
        <f>fixtures!D162</f>
        <v>3</v>
      </c>
      <c r="M25" s="17">
        <f>fixtures!D163</f>
        <v>5</v>
      </c>
      <c r="N25" s="17" t="str">
        <f>fixtures!C158</f>
        <v>X</v>
      </c>
      <c r="O25" s="17">
        <f>fixtures!C161</f>
        <v>3</v>
      </c>
      <c r="P25" s="17">
        <f>fixtures!D164</f>
        <v>4</v>
      </c>
      <c r="Q25" s="17">
        <f>fixtures!C165</f>
        <v>4</v>
      </c>
      <c r="R25" s="17">
        <f>fixtures!D165</f>
        <v>2</v>
      </c>
      <c r="S25" s="66">
        <f t="shared" si="0"/>
        <v>42</v>
      </c>
    </row>
    <row r="26" spans="1:19" ht="19.5" customHeight="1">
      <c r="A26" s="16">
        <v>42787</v>
      </c>
      <c r="B26" s="17">
        <v>24</v>
      </c>
      <c r="C26" s="17">
        <f>fixtures!I158</f>
        <v>2</v>
      </c>
      <c r="D26" s="17" t="str">
        <f>fixtures!H160</f>
        <v>X</v>
      </c>
      <c r="E26" s="17">
        <f>fixtures!H161</f>
        <v>5</v>
      </c>
      <c r="F26" s="17">
        <f>fixtures!I159</f>
        <v>3</v>
      </c>
      <c r="G26" s="17">
        <f>fixtures!H165</f>
        <v>4</v>
      </c>
      <c r="H26" s="17" t="str">
        <f>fixtures!I160</f>
        <v>X</v>
      </c>
      <c r="I26" s="17">
        <f>fixtures!I161</f>
        <v>1</v>
      </c>
      <c r="J26" s="17" t="str">
        <f>fixtures!H163</f>
        <v>X</v>
      </c>
      <c r="K26" s="17">
        <f>fixtures!I162</f>
        <v>2</v>
      </c>
      <c r="L26" s="17">
        <f>fixtures!H158</f>
        <v>4</v>
      </c>
      <c r="M26" s="17">
        <f>fixtures!H159</f>
        <v>3</v>
      </c>
      <c r="N26" s="17" t="str">
        <f>fixtures!I163</f>
        <v>X</v>
      </c>
      <c r="O26" s="17">
        <f>fixtures!I164</f>
        <v>1</v>
      </c>
      <c r="P26" s="17">
        <f>fixtures!H164</f>
        <v>5</v>
      </c>
      <c r="Q26" s="17">
        <f>fixtures!I165</f>
        <v>2</v>
      </c>
      <c r="R26" s="17">
        <f>fixtures!H162</f>
        <v>4</v>
      </c>
      <c r="S26" s="66">
        <f t="shared" si="0"/>
        <v>36</v>
      </c>
    </row>
    <row r="27" spans="1:19" ht="19.5" customHeight="1">
      <c r="A27" s="16">
        <v>42794</v>
      </c>
      <c r="B27" s="17">
        <v>25</v>
      </c>
      <c r="C27" s="17">
        <f>fixtures!C172</f>
        <v>2</v>
      </c>
      <c r="D27" s="17" t="str">
        <f>fixtures!D171</f>
        <v>X</v>
      </c>
      <c r="E27" s="17">
        <f>fixtures!D172</f>
        <v>4</v>
      </c>
      <c r="F27" s="17">
        <f>fixtures!C178</f>
        <v>4</v>
      </c>
      <c r="G27" s="17">
        <f>fixtures!D173</f>
        <v>5</v>
      </c>
      <c r="H27" s="17">
        <f>fixtures!C174</f>
        <v>4</v>
      </c>
      <c r="I27" s="17">
        <f>fixtures!D174</f>
        <v>2</v>
      </c>
      <c r="J27" s="17" t="str">
        <f>fixtures!C171</f>
        <v>X</v>
      </c>
      <c r="K27" s="17" t="str">
        <f>fixtures!D175</f>
        <v>X</v>
      </c>
      <c r="L27" s="17">
        <f>fixtures!C176</f>
        <v>4</v>
      </c>
      <c r="M27" s="17">
        <f>fixtures!D176</f>
        <v>2</v>
      </c>
      <c r="N27" s="17" t="str">
        <f>fixtures!C175</f>
        <v>X</v>
      </c>
      <c r="O27" s="17">
        <f>fixtures!C177</f>
        <v>4</v>
      </c>
      <c r="P27" s="17">
        <f>fixtures!C173</f>
        <v>1</v>
      </c>
      <c r="Q27" s="17">
        <f>fixtures!D177</f>
        <v>2</v>
      </c>
      <c r="R27" s="17">
        <f>fixtures!D178</f>
        <v>2</v>
      </c>
      <c r="S27" s="66">
        <f t="shared" si="0"/>
        <v>36</v>
      </c>
    </row>
    <row r="28" spans="1:19" ht="19.5" customHeight="1">
      <c r="A28" s="16">
        <v>42801</v>
      </c>
      <c r="B28" s="17">
        <v>26</v>
      </c>
      <c r="C28" s="17">
        <f>fixtures!I171</f>
        <v>3</v>
      </c>
      <c r="D28" s="17" t="str">
        <f>fixtures!H176</f>
        <v>X</v>
      </c>
      <c r="E28" s="17" t="str">
        <f>fixtures!H177</f>
        <v>X</v>
      </c>
      <c r="F28" s="17">
        <f>fixtures!H171</f>
        <v>3</v>
      </c>
      <c r="G28" s="17">
        <f>fixtures!I172</f>
        <v>4</v>
      </c>
      <c r="H28" s="17">
        <f>fixtures!I173</f>
        <v>4</v>
      </c>
      <c r="I28" s="17">
        <f>fixtures!I174</f>
        <v>3</v>
      </c>
      <c r="J28" s="17">
        <f>fixtures!H175</f>
        <v>6</v>
      </c>
      <c r="K28" s="17">
        <f>fixtures!I175</f>
        <v>0</v>
      </c>
      <c r="L28" s="17" t="str">
        <f>fixtures!I176</f>
        <v>X</v>
      </c>
      <c r="M28" s="17">
        <f>fixtures!H173</f>
        <v>2</v>
      </c>
      <c r="N28" s="17" t="str">
        <f>fixtures!I177</f>
        <v>X</v>
      </c>
      <c r="O28" s="17">
        <f>fixtures!H174</f>
        <v>3</v>
      </c>
      <c r="P28" s="17">
        <f>fixtures!I178</f>
        <v>1</v>
      </c>
      <c r="Q28" s="17">
        <f>fixtures!H178</f>
        <v>5</v>
      </c>
      <c r="R28" s="17">
        <f>fixtures!H172</f>
        <v>2</v>
      </c>
      <c r="S28" s="66">
        <f t="shared" si="0"/>
        <v>36</v>
      </c>
    </row>
    <row r="29" spans="1:19" ht="19.5" customHeight="1">
      <c r="A29" s="16">
        <v>42808</v>
      </c>
      <c r="B29" s="17">
        <v>27</v>
      </c>
      <c r="C29" s="17">
        <f>fixtures!D184</f>
        <v>0</v>
      </c>
      <c r="D29" s="17" t="str">
        <f>fixtures!C186</f>
        <v>X</v>
      </c>
      <c r="E29" s="17">
        <f>fixtures!D185</f>
        <v>0</v>
      </c>
      <c r="F29" s="17" t="str">
        <f>fixtures!D186</f>
        <v>X</v>
      </c>
      <c r="G29" s="17">
        <f>fixtures!C187</f>
        <v>0</v>
      </c>
      <c r="H29" s="17" t="str">
        <f>fixtures!C188</f>
        <v>X</v>
      </c>
      <c r="I29" s="17">
        <f>fixtures!C190</f>
        <v>0</v>
      </c>
      <c r="J29" s="17">
        <f>fixtures!D187</f>
        <v>0</v>
      </c>
      <c r="K29" s="17">
        <f>fixtures!C185</f>
        <v>0</v>
      </c>
      <c r="L29" s="17">
        <f>fixtures!C191</f>
        <v>0</v>
      </c>
      <c r="M29" s="17">
        <f>fixtures!D189</f>
        <v>0</v>
      </c>
      <c r="N29" s="17" t="str">
        <f>fixtures!D188</f>
        <v>X</v>
      </c>
      <c r="O29" s="17">
        <f>fixtures!C189</f>
        <v>0</v>
      </c>
      <c r="P29" s="17">
        <f>fixtures!D190</f>
        <v>0</v>
      </c>
      <c r="Q29" s="17">
        <f>fixtures!C184</f>
        <v>0</v>
      </c>
      <c r="R29" s="17">
        <f>fixtures!D191</f>
        <v>0</v>
      </c>
      <c r="S29" s="66">
        <f t="shared" si="0"/>
        <v>0</v>
      </c>
    </row>
    <row r="30" spans="1:19" ht="19.5" customHeight="1">
      <c r="A30" s="16">
        <v>42815</v>
      </c>
      <c r="B30" s="17">
        <v>28</v>
      </c>
      <c r="C30" s="17">
        <f>fixtures!H188</f>
        <v>0</v>
      </c>
      <c r="D30" s="17" t="str">
        <f>fixtures!I184</f>
        <v>X</v>
      </c>
      <c r="E30" s="17" t="str">
        <f>fixtures!H184</f>
        <v>X</v>
      </c>
      <c r="F30" s="17">
        <f>fixtures!I185</f>
        <v>0</v>
      </c>
      <c r="G30" s="17">
        <f>fixtures!H189</f>
        <v>0</v>
      </c>
      <c r="H30" s="17">
        <f>fixtures!I186</f>
        <v>0</v>
      </c>
      <c r="I30" s="17">
        <f>fixtures!I187</f>
        <v>0</v>
      </c>
      <c r="J30" s="17">
        <f>fixtures!H185</f>
        <v>0</v>
      </c>
      <c r="K30" s="17">
        <f>fixtures!I188</f>
        <v>0</v>
      </c>
      <c r="L30" s="17">
        <f>fixtures!I189</f>
        <v>0</v>
      </c>
      <c r="M30" s="17">
        <f>fixtures!I190</f>
        <v>0</v>
      </c>
      <c r="N30" s="17" t="str">
        <f>fixtures!H191</f>
        <v>X</v>
      </c>
      <c r="O30" s="17">
        <f>fixtures!H186</f>
        <v>0</v>
      </c>
      <c r="P30" s="17">
        <f>fixtures!H190</f>
        <v>0</v>
      </c>
      <c r="Q30" s="17" t="str">
        <f>fixtures!I191</f>
        <v>X</v>
      </c>
      <c r="R30" s="17">
        <f>fixtures!H187</f>
        <v>0</v>
      </c>
      <c r="S30" s="66">
        <f t="shared" si="0"/>
        <v>0</v>
      </c>
    </row>
    <row r="31" spans="1:19" ht="19.5" customHeight="1">
      <c r="A31" s="16">
        <v>42822</v>
      </c>
      <c r="B31" s="17">
        <v>29</v>
      </c>
      <c r="C31" s="17">
        <f>fixtures!C199</f>
        <v>0</v>
      </c>
      <c r="D31" s="17" t="str">
        <f>fixtures!D197</f>
        <v>X</v>
      </c>
      <c r="E31" s="17">
        <f>fixtures!C204</f>
        <v>0</v>
      </c>
      <c r="F31" s="17">
        <f>fixtures!C203</f>
        <v>0</v>
      </c>
      <c r="G31" s="17">
        <f>fixtures!D198</f>
        <v>0</v>
      </c>
      <c r="H31" s="17">
        <f>fixtures!C198</f>
        <v>0</v>
      </c>
      <c r="I31" s="17">
        <f>fixtures!C201</f>
        <v>0</v>
      </c>
      <c r="J31" s="17">
        <f>fixtures!D199</f>
        <v>0</v>
      </c>
      <c r="K31" s="17" t="str">
        <f>fixtures!C197</f>
        <v>X</v>
      </c>
      <c r="L31" s="17">
        <f>fixtures!D200</f>
        <v>0</v>
      </c>
      <c r="M31" s="17">
        <f>fixtures!D201</f>
        <v>0</v>
      </c>
      <c r="N31" s="17" t="str">
        <f>fixtures!C202</f>
        <v>X</v>
      </c>
      <c r="O31" s="17" t="str">
        <f>fixtures!D202</f>
        <v>X</v>
      </c>
      <c r="P31" s="17">
        <f>fixtures!C200</f>
        <v>0</v>
      </c>
      <c r="Q31" s="17">
        <f>fixtures!D203</f>
        <v>0</v>
      </c>
      <c r="R31" s="17">
        <f>fixtures!D204</f>
        <v>0</v>
      </c>
      <c r="S31" s="66">
        <f t="shared" si="0"/>
        <v>0</v>
      </c>
    </row>
    <row r="32" spans="1:19" ht="19.5" customHeight="1">
      <c r="A32" s="16">
        <v>42829</v>
      </c>
      <c r="B32" s="17">
        <v>30</v>
      </c>
      <c r="C32" s="17">
        <f>fixtures!H197</f>
        <v>0</v>
      </c>
      <c r="D32" s="17" t="str">
        <f>fixtures!H204</f>
        <v>X</v>
      </c>
      <c r="E32" s="17">
        <f>fixtures!I198</f>
        <v>0</v>
      </c>
      <c r="F32" s="17">
        <f>fixtures!H198</f>
        <v>0</v>
      </c>
      <c r="G32" s="17">
        <f>fixtures!I203</f>
        <v>0</v>
      </c>
      <c r="H32" s="17" t="str">
        <f>fixtures!I199</f>
        <v> </v>
      </c>
      <c r="I32" s="17">
        <f>fixtures!I200</f>
        <v>0</v>
      </c>
      <c r="J32" s="17" t="str">
        <f>fixtures!H199</f>
        <v> </v>
      </c>
      <c r="K32" s="17">
        <f>fixtures!H201</f>
        <v>0</v>
      </c>
      <c r="L32" s="17">
        <f>fixtures!I201</f>
        <v>0</v>
      </c>
      <c r="M32" s="17" t="str">
        <f>fixtures!H202</f>
        <v>X</v>
      </c>
      <c r="N32" s="17" t="str">
        <f>fixtures!I202</f>
        <v>X</v>
      </c>
      <c r="O32" s="17">
        <f>fixtures!H203</f>
        <v>0</v>
      </c>
      <c r="P32" s="17" t="str">
        <f>fixtures!I204</f>
        <v>X</v>
      </c>
      <c r="Q32" s="17">
        <f>fixtures!H200</f>
        <v>0</v>
      </c>
      <c r="R32" s="17">
        <f>fixtures!I197</f>
        <v>0</v>
      </c>
      <c r="S32" s="66">
        <f t="shared" si="0"/>
        <v>0</v>
      </c>
    </row>
    <row r="33" spans="1:18" s="44" customFormat="1" ht="27.75" customHeight="1" thickBot="1">
      <c r="A33" s="75" t="s">
        <v>31</v>
      </c>
      <c r="B33" s="76"/>
      <c r="C33" s="77">
        <f>SUM(C3:C32)</f>
        <v>75</v>
      </c>
      <c r="D33" s="77">
        <f aca="true" t="shared" si="1" ref="D33:R33">SUM(D3:D32)</f>
        <v>0</v>
      </c>
      <c r="E33" s="77">
        <f t="shared" si="1"/>
        <v>77.5</v>
      </c>
      <c r="F33" s="77">
        <f t="shared" si="1"/>
        <v>73</v>
      </c>
      <c r="G33" s="77">
        <f t="shared" si="1"/>
        <v>81</v>
      </c>
      <c r="H33" s="77">
        <f t="shared" si="1"/>
        <v>64.5</v>
      </c>
      <c r="I33" s="77">
        <f t="shared" si="1"/>
        <v>54</v>
      </c>
      <c r="J33" s="77">
        <f t="shared" si="1"/>
        <v>74.5</v>
      </c>
      <c r="K33" s="77">
        <f t="shared" si="1"/>
        <v>67</v>
      </c>
      <c r="L33" s="77">
        <f t="shared" si="1"/>
        <v>65</v>
      </c>
      <c r="M33" s="77">
        <f t="shared" si="1"/>
        <v>77.5</v>
      </c>
      <c r="N33" s="77">
        <f t="shared" si="1"/>
        <v>0</v>
      </c>
      <c r="O33" s="77">
        <f t="shared" si="1"/>
        <v>78</v>
      </c>
      <c r="P33" s="77">
        <f t="shared" si="1"/>
        <v>56</v>
      </c>
      <c r="Q33" s="77">
        <f t="shared" si="1"/>
        <v>64</v>
      </c>
      <c r="R33" s="77">
        <f t="shared" si="1"/>
        <v>41</v>
      </c>
    </row>
    <row r="34" spans="1:18" ht="19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9.5" customHeight="1">
      <c r="A35" s="21"/>
      <c r="B35" s="22" t="s">
        <v>28</v>
      </c>
      <c r="C35" s="22">
        <f>COUNTIF(C3:C32,"6")</f>
        <v>2</v>
      </c>
      <c r="D35" s="22">
        <f aca="true" t="shared" si="2" ref="D35:P35">COUNTIF(D3:D32,"6")</f>
        <v>0</v>
      </c>
      <c r="E35" s="22">
        <f t="shared" si="2"/>
        <v>3</v>
      </c>
      <c r="F35" s="22">
        <f t="shared" si="2"/>
        <v>2</v>
      </c>
      <c r="G35" s="22">
        <f t="shared" si="2"/>
        <v>1</v>
      </c>
      <c r="H35" s="22">
        <f t="shared" si="2"/>
        <v>1</v>
      </c>
      <c r="I35" s="22">
        <f t="shared" si="2"/>
        <v>1</v>
      </c>
      <c r="J35" s="22">
        <f t="shared" si="2"/>
        <v>2</v>
      </c>
      <c r="K35" s="22">
        <f t="shared" si="2"/>
        <v>0</v>
      </c>
      <c r="L35" s="22">
        <f t="shared" si="2"/>
        <v>2</v>
      </c>
      <c r="M35" s="22">
        <f t="shared" si="2"/>
        <v>2</v>
      </c>
      <c r="N35" s="22">
        <f t="shared" si="2"/>
        <v>0</v>
      </c>
      <c r="O35" s="22">
        <f t="shared" si="2"/>
        <v>0</v>
      </c>
      <c r="P35" s="22">
        <f t="shared" si="2"/>
        <v>0</v>
      </c>
      <c r="Q35" s="22">
        <f>COUNTIF(Q3:Q32,"6")</f>
        <v>2</v>
      </c>
      <c r="R35" s="22">
        <f>COUNTIF(R3:R32,"6")</f>
        <v>0</v>
      </c>
    </row>
    <row r="36" spans="1:18" ht="19.5" customHeight="1">
      <c r="A36" s="21"/>
      <c r="B36" s="22" t="s">
        <v>109</v>
      </c>
      <c r="C36" s="22">
        <f>COUNTIF(C2:C32,"5.5")</f>
        <v>0</v>
      </c>
      <c r="D36" s="22">
        <f aca="true" t="shared" si="3" ref="D36:P36">COUNTIF(D2:D32,"5.5")</f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2">
        <f t="shared" si="3"/>
        <v>0</v>
      </c>
      <c r="L36" s="22">
        <f t="shared" si="3"/>
        <v>0</v>
      </c>
      <c r="M36" s="22">
        <f t="shared" si="3"/>
        <v>0</v>
      </c>
      <c r="N36" s="22">
        <f t="shared" si="3"/>
        <v>0</v>
      </c>
      <c r="O36" s="22">
        <f t="shared" si="3"/>
        <v>0</v>
      </c>
      <c r="P36" s="22">
        <f t="shared" si="3"/>
        <v>0</v>
      </c>
      <c r="Q36" s="22">
        <f>COUNTIF(Q2:Q32,"5.5")</f>
        <v>0</v>
      </c>
      <c r="R36" s="22">
        <f>COUNTIF(R2:R32,"5.5")</f>
        <v>0</v>
      </c>
    </row>
    <row r="37" spans="1:18" ht="19.5" customHeight="1">
      <c r="A37" s="21"/>
      <c r="B37" s="22" t="s">
        <v>19</v>
      </c>
      <c r="C37" s="22">
        <f>COUNTIF(C3:C32,"5")</f>
        <v>5</v>
      </c>
      <c r="D37" s="22">
        <f aca="true" t="shared" si="4" ref="D37:P37">COUNTIF(D3:D32,"5")</f>
        <v>0</v>
      </c>
      <c r="E37" s="22">
        <f t="shared" si="4"/>
        <v>3</v>
      </c>
      <c r="F37" s="22">
        <f t="shared" si="4"/>
        <v>2</v>
      </c>
      <c r="G37" s="22">
        <f t="shared" si="4"/>
        <v>5</v>
      </c>
      <c r="H37" s="22">
        <f t="shared" si="4"/>
        <v>2</v>
      </c>
      <c r="I37" s="22">
        <f t="shared" si="4"/>
        <v>2</v>
      </c>
      <c r="J37" s="22">
        <f t="shared" si="4"/>
        <v>4</v>
      </c>
      <c r="K37" s="22">
        <f t="shared" si="4"/>
        <v>3</v>
      </c>
      <c r="L37" s="22">
        <f t="shared" si="4"/>
        <v>0</v>
      </c>
      <c r="M37" s="22">
        <f t="shared" si="4"/>
        <v>5</v>
      </c>
      <c r="N37" s="22">
        <f t="shared" si="4"/>
        <v>0</v>
      </c>
      <c r="O37" s="22">
        <f t="shared" si="4"/>
        <v>5</v>
      </c>
      <c r="P37" s="22">
        <f t="shared" si="4"/>
        <v>4</v>
      </c>
      <c r="Q37" s="22">
        <f>COUNTIF(Q3:Q32,"5")</f>
        <v>2</v>
      </c>
      <c r="R37" s="22">
        <f>COUNTIF(R3:R32,"5")</f>
        <v>0</v>
      </c>
    </row>
    <row r="38" spans="1:18" ht="19.5" customHeight="1">
      <c r="A38" s="21"/>
      <c r="B38" s="22" t="s">
        <v>20</v>
      </c>
      <c r="C38" s="22">
        <f>COUNTIF(C3:C32,"4")</f>
        <v>3</v>
      </c>
      <c r="D38" s="22">
        <f aca="true" t="shared" si="5" ref="D38:P38">COUNTIF(D3:D32,"4")</f>
        <v>0</v>
      </c>
      <c r="E38" s="22">
        <f t="shared" si="5"/>
        <v>4</v>
      </c>
      <c r="F38" s="22">
        <f t="shared" si="5"/>
        <v>6</v>
      </c>
      <c r="G38" s="22">
        <f t="shared" si="5"/>
        <v>9</v>
      </c>
      <c r="H38" s="22">
        <f t="shared" si="5"/>
        <v>6</v>
      </c>
      <c r="I38" s="22">
        <f t="shared" si="5"/>
        <v>2</v>
      </c>
      <c r="J38" s="22">
        <f t="shared" si="5"/>
        <v>5</v>
      </c>
      <c r="K38" s="22">
        <f t="shared" si="5"/>
        <v>6</v>
      </c>
      <c r="L38" s="22">
        <f t="shared" si="5"/>
        <v>9</v>
      </c>
      <c r="M38" s="22">
        <f t="shared" si="5"/>
        <v>5</v>
      </c>
      <c r="N38" s="22">
        <f t="shared" si="5"/>
        <v>0</v>
      </c>
      <c r="O38" s="22">
        <f t="shared" si="5"/>
        <v>7</v>
      </c>
      <c r="P38" s="22">
        <f t="shared" si="5"/>
        <v>2</v>
      </c>
      <c r="Q38" s="22">
        <f>COUNTIF(Q3:Q32,"4")</f>
        <v>6</v>
      </c>
      <c r="R38" s="22">
        <f>COUNTIF(R3:R32,"4")</f>
        <v>2</v>
      </c>
    </row>
    <row r="39" spans="1:18" ht="19.5" customHeight="1">
      <c r="A39" s="21"/>
      <c r="B39" s="22" t="s">
        <v>106</v>
      </c>
      <c r="C39" s="22">
        <f>COUNTIF(C3:C32,"3.5")</f>
        <v>0</v>
      </c>
      <c r="D39" s="22">
        <f aca="true" t="shared" si="6" ref="D39:R39">COUNTIF(D3:D32,"3.5")</f>
        <v>0</v>
      </c>
      <c r="E39" s="22">
        <f t="shared" si="6"/>
        <v>1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1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6"/>
        <v>0</v>
      </c>
    </row>
    <row r="40" spans="1:18" ht="19.5" customHeight="1">
      <c r="A40" s="22" t="s">
        <v>21</v>
      </c>
      <c r="B40" s="38"/>
      <c r="C40" s="35">
        <f>SUM(C35:C39)</f>
        <v>10</v>
      </c>
      <c r="D40" s="35">
        <f aca="true" t="shared" si="7" ref="D40:R40">SUM(D35:D39)</f>
        <v>0</v>
      </c>
      <c r="E40" s="35">
        <f t="shared" si="7"/>
        <v>11</v>
      </c>
      <c r="F40" s="35">
        <f t="shared" si="7"/>
        <v>10</v>
      </c>
      <c r="G40" s="35">
        <f t="shared" si="7"/>
        <v>15</v>
      </c>
      <c r="H40" s="35">
        <f t="shared" si="7"/>
        <v>9</v>
      </c>
      <c r="I40" s="35">
        <f t="shared" si="7"/>
        <v>5</v>
      </c>
      <c r="J40" s="35">
        <f t="shared" si="7"/>
        <v>11</v>
      </c>
      <c r="K40" s="35">
        <f t="shared" si="7"/>
        <v>9</v>
      </c>
      <c r="L40" s="35">
        <f t="shared" si="7"/>
        <v>11</v>
      </c>
      <c r="M40" s="35">
        <f t="shared" si="7"/>
        <v>13</v>
      </c>
      <c r="N40" s="35">
        <f t="shared" si="7"/>
        <v>0</v>
      </c>
      <c r="O40" s="35">
        <f t="shared" si="7"/>
        <v>12</v>
      </c>
      <c r="P40" s="35">
        <f t="shared" si="7"/>
        <v>6</v>
      </c>
      <c r="Q40" s="35">
        <f t="shared" si="7"/>
        <v>10</v>
      </c>
      <c r="R40" s="35">
        <f t="shared" si="7"/>
        <v>2</v>
      </c>
    </row>
    <row r="41" spans="1:18" ht="19.5" customHeight="1">
      <c r="A41" s="22"/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9.5" customHeight="1">
      <c r="A42" s="21" t="s">
        <v>32</v>
      </c>
      <c r="B42" s="22" t="s">
        <v>29</v>
      </c>
      <c r="C42" s="22">
        <f>COUNTIF(C3:C32,"3")</f>
        <v>4</v>
      </c>
      <c r="D42" s="22">
        <f aca="true" t="shared" si="8" ref="D42:P42">COUNTIF(D3:D32,"3")</f>
        <v>0</v>
      </c>
      <c r="E42" s="22">
        <f t="shared" si="8"/>
        <v>4</v>
      </c>
      <c r="F42" s="22">
        <f t="shared" si="8"/>
        <v>6</v>
      </c>
      <c r="G42" s="22">
        <f t="shared" si="8"/>
        <v>1</v>
      </c>
      <c r="H42" s="22">
        <f t="shared" si="8"/>
        <v>3</v>
      </c>
      <c r="I42" s="22">
        <f t="shared" si="8"/>
        <v>3</v>
      </c>
      <c r="J42" s="22">
        <f t="shared" si="8"/>
        <v>4</v>
      </c>
      <c r="K42" s="22">
        <f t="shared" si="8"/>
        <v>4</v>
      </c>
      <c r="L42" s="22">
        <f t="shared" si="8"/>
        <v>3</v>
      </c>
      <c r="M42" s="22">
        <f t="shared" si="8"/>
        <v>1</v>
      </c>
      <c r="N42" s="22">
        <f t="shared" si="8"/>
        <v>0</v>
      </c>
      <c r="O42" s="22">
        <f t="shared" si="8"/>
        <v>5</v>
      </c>
      <c r="P42" s="22">
        <f t="shared" si="8"/>
        <v>4</v>
      </c>
      <c r="Q42" s="22">
        <f>COUNTIF(Q3:Q32,"3")</f>
        <v>2</v>
      </c>
      <c r="R42" s="22">
        <f>COUNTIF(R3:R32,"3")</f>
        <v>4</v>
      </c>
    </row>
    <row r="44" spans="1:18" ht="19.5" customHeight="1">
      <c r="A44" s="21"/>
      <c r="B44" s="22" t="s">
        <v>107</v>
      </c>
      <c r="C44" s="22">
        <f>COUNTIF(C2:C32,"2.5")</f>
        <v>0</v>
      </c>
      <c r="D44" s="22">
        <f aca="true" t="shared" si="9" ref="D44:P44">COUNTIF(D2:D32,"2.5")</f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  <c r="H44" s="22">
        <f t="shared" si="9"/>
        <v>1</v>
      </c>
      <c r="I44" s="22">
        <f t="shared" si="9"/>
        <v>0</v>
      </c>
      <c r="J44" s="22">
        <f t="shared" si="9"/>
        <v>1</v>
      </c>
      <c r="K44" s="22">
        <f t="shared" si="9"/>
        <v>0</v>
      </c>
      <c r="L44" s="22">
        <f t="shared" si="9"/>
        <v>0</v>
      </c>
      <c r="M44" s="22">
        <f t="shared" si="9"/>
        <v>0</v>
      </c>
      <c r="N44" s="22">
        <f t="shared" si="9"/>
        <v>0</v>
      </c>
      <c r="O44" s="22">
        <f t="shared" si="9"/>
        <v>0</v>
      </c>
      <c r="P44" s="22">
        <f t="shared" si="9"/>
        <v>0</v>
      </c>
      <c r="Q44" s="22">
        <f>COUNTIF(Q2:Q32,"2.5")</f>
        <v>0</v>
      </c>
      <c r="R44" s="22">
        <f>COUNTIF(R2:R32,"2.5")</f>
        <v>0</v>
      </c>
    </row>
    <row r="45" spans="1:18" ht="19.5" customHeight="1">
      <c r="A45" s="21"/>
      <c r="B45" s="22" t="s">
        <v>22</v>
      </c>
      <c r="C45" s="22">
        <f>COUNTIF(C3:C32,"2")</f>
        <v>6</v>
      </c>
      <c r="D45" s="22">
        <f aca="true" t="shared" si="10" ref="D45:P45">COUNTIF(D3:D32,"2")</f>
        <v>0</v>
      </c>
      <c r="E45" s="22">
        <f t="shared" si="10"/>
        <v>5</v>
      </c>
      <c r="F45" s="22">
        <f t="shared" si="10"/>
        <v>3</v>
      </c>
      <c r="G45" s="22">
        <f t="shared" si="10"/>
        <v>5</v>
      </c>
      <c r="H45" s="22">
        <f t="shared" si="10"/>
        <v>4</v>
      </c>
      <c r="I45" s="22">
        <f t="shared" si="10"/>
        <v>8</v>
      </c>
      <c r="J45" s="22">
        <f t="shared" si="10"/>
        <v>3</v>
      </c>
      <c r="K45" s="22">
        <f t="shared" si="10"/>
        <v>8</v>
      </c>
      <c r="L45" s="22">
        <f t="shared" si="10"/>
        <v>2</v>
      </c>
      <c r="M45" s="22">
        <f t="shared" si="10"/>
        <v>6</v>
      </c>
      <c r="N45" s="22">
        <f t="shared" si="10"/>
        <v>0</v>
      </c>
      <c r="O45" s="22">
        <f t="shared" si="10"/>
        <v>4</v>
      </c>
      <c r="P45" s="22">
        <f t="shared" si="10"/>
        <v>5</v>
      </c>
      <c r="Q45" s="22">
        <f>COUNTIF(Q3:Q32,"2")</f>
        <v>5</v>
      </c>
      <c r="R45" s="22">
        <f>COUNTIF(R3:R32,"2")</f>
        <v>8</v>
      </c>
    </row>
    <row r="46" spans="1:18" ht="19.5" customHeight="1">
      <c r="A46" s="21"/>
      <c r="B46" s="22" t="s">
        <v>23</v>
      </c>
      <c r="C46" s="22">
        <f>COUNTIF(C3:C32,"1")</f>
        <v>2</v>
      </c>
      <c r="D46" s="22">
        <f aca="true" t="shared" si="11" ref="D46:P46">COUNTIF(D3:D32,"1")</f>
        <v>0</v>
      </c>
      <c r="E46" s="22">
        <f t="shared" si="11"/>
        <v>3</v>
      </c>
      <c r="F46" s="22">
        <f t="shared" si="11"/>
        <v>3</v>
      </c>
      <c r="G46" s="22">
        <f t="shared" si="11"/>
        <v>1</v>
      </c>
      <c r="H46" s="22">
        <f t="shared" si="11"/>
        <v>5</v>
      </c>
      <c r="I46" s="22">
        <f t="shared" si="11"/>
        <v>5</v>
      </c>
      <c r="J46" s="22">
        <f t="shared" si="11"/>
        <v>2</v>
      </c>
      <c r="K46" s="22">
        <f t="shared" si="11"/>
        <v>0</v>
      </c>
      <c r="L46" s="22">
        <f t="shared" si="11"/>
        <v>4</v>
      </c>
      <c r="M46" s="22">
        <f t="shared" si="11"/>
        <v>2</v>
      </c>
      <c r="N46" s="22">
        <f t="shared" si="11"/>
        <v>0</v>
      </c>
      <c r="O46" s="22">
        <f t="shared" si="11"/>
        <v>2</v>
      </c>
      <c r="P46" s="22">
        <f t="shared" si="11"/>
        <v>6</v>
      </c>
      <c r="Q46" s="22">
        <f>COUNTIF(Q3:Q32,"1")</f>
        <v>2</v>
      </c>
      <c r="R46" s="22">
        <f>COUNTIF(R3:R32,"1")</f>
        <v>5</v>
      </c>
    </row>
    <row r="47" spans="1:18" ht="19.5" customHeight="1">
      <c r="A47" s="21"/>
      <c r="B47" s="22" t="s">
        <v>110</v>
      </c>
      <c r="C47" s="22">
        <f>COUNTIF(C2:C32,"0.5")</f>
        <v>0</v>
      </c>
      <c r="D47" s="22">
        <f aca="true" t="shared" si="12" ref="D47:P47">COUNTIF(D2:D32,"0.5")</f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>COUNTIF(Q2:Q32,"0.5")</f>
        <v>0</v>
      </c>
      <c r="R47" s="22">
        <f>COUNTIF(R2:R32,"0.5")</f>
        <v>0</v>
      </c>
    </row>
    <row r="48" spans="1:18" ht="19.5" customHeight="1">
      <c r="A48" s="21"/>
      <c r="B48" s="22" t="s">
        <v>24</v>
      </c>
      <c r="C48" s="22">
        <v>0</v>
      </c>
      <c r="D48" s="22">
        <v>0</v>
      </c>
      <c r="E48" s="22">
        <v>0</v>
      </c>
      <c r="F48" s="22">
        <v>1</v>
      </c>
      <c r="G48" s="22">
        <v>0</v>
      </c>
      <c r="H48" s="22">
        <v>1</v>
      </c>
      <c r="I48" s="22">
        <v>1</v>
      </c>
      <c r="J48" s="22">
        <v>1</v>
      </c>
      <c r="K48" s="22">
        <v>1</v>
      </c>
      <c r="L48" s="22">
        <v>3</v>
      </c>
      <c r="M48" s="22">
        <v>1</v>
      </c>
      <c r="N48" s="22">
        <v>0</v>
      </c>
      <c r="O48" s="22">
        <v>0</v>
      </c>
      <c r="P48" s="22">
        <v>2</v>
      </c>
      <c r="Q48" s="22">
        <v>4</v>
      </c>
      <c r="R48" s="22">
        <v>3</v>
      </c>
    </row>
    <row r="49" spans="1:18" ht="19.5" customHeight="1">
      <c r="A49" s="34" t="s">
        <v>25</v>
      </c>
      <c r="B49" s="27"/>
      <c r="C49" s="36">
        <f>SUM(C44:C48)</f>
        <v>8</v>
      </c>
      <c r="D49" s="36">
        <f aca="true" t="shared" si="13" ref="D49:R49">SUM(D44:D48)</f>
        <v>0</v>
      </c>
      <c r="E49" s="36">
        <f t="shared" si="13"/>
        <v>8</v>
      </c>
      <c r="F49" s="36">
        <f t="shared" si="13"/>
        <v>7</v>
      </c>
      <c r="G49" s="36">
        <f t="shared" si="13"/>
        <v>6</v>
      </c>
      <c r="H49" s="36">
        <f t="shared" si="13"/>
        <v>11</v>
      </c>
      <c r="I49" s="36">
        <f t="shared" si="13"/>
        <v>14</v>
      </c>
      <c r="J49" s="36">
        <f t="shared" si="13"/>
        <v>7</v>
      </c>
      <c r="K49" s="36">
        <f t="shared" si="13"/>
        <v>9</v>
      </c>
      <c r="L49" s="36">
        <f t="shared" si="13"/>
        <v>9</v>
      </c>
      <c r="M49" s="36">
        <f t="shared" si="13"/>
        <v>9</v>
      </c>
      <c r="N49" s="36">
        <f t="shared" si="13"/>
        <v>0</v>
      </c>
      <c r="O49" s="36">
        <f t="shared" si="13"/>
        <v>6</v>
      </c>
      <c r="P49" s="36">
        <f>SUM(P44:P48)</f>
        <v>13</v>
      </c>
      <c r="Q49" s="36">
        <f>SUM(Q44:Q48)</f>
        <v>11</v>
      </c>
      <c r="R49" s="36">
        <f t="shared" si="13"/>
        <v>16</v>
      </c>
    </row>
    <row r="50" spans="1:18" ht="19.5" customHeight="1">
      <c r="A50" s="34" t="s">
        <v>27</v>
      </c>
      <c r="B50" s="27"/>
      <c r="C50" s="37">
        <f aca="true" t="shared" si="14" ref="C50:R50">C40+C42+C49</f>
        <v>22</v>
      </c>
      <c r="D50" s="37">
        <f t="shared" si="14"/>
        <v>0</v>
      </c>
      <c r="E50" s="37">
        <f t="shared" si="14"/>
        <v>23</v>
      </c>
      <c r="F50" s="37">
        <f t="shared" si="14"/>
        <v>23</v>
      </c>
      <c r="G50" s="37">
        <f t="shared" si="14"/>
        <v>22</v>
      </c>
      <c r="H50" s="37">
        <f t="shared" si="14"/>
        <v>23</v>
      </c>
      <c r="I50" s="37">
        <f>I40+I42+I49</f>
        <v>22</v>
      </c>
      <c r="J50" s="37">
        <f t="shared" si="14"/>
        <v>22</v>
      </c>
      <c r="K50" s="37">
        <f t="shared" si="14"/>
        <v>22</v>
      </c>
      <c r="L50" s="37">
        <f t="shared" si="14"/>
        <v>23</v>
      </c>
      <c r="M50" s="37">
        <f t="shared" si="14"/>
        <v>23</v>
      </c>
      <c r="N50" s="37">
        <f t="shared" si="14"/>
        <v>0</v>
      </c>
      <c r="O50" s="37">
        <f t="shared" si="14"/>
        <v>23</v>
      </c>
      <c r="P50" s="37">
        <f t="shared" si="14"/>
        <v>23</v>
      </c>
      <c r="Q50" s="37">
        <f t="shared" si="14"/>
        <v>23</v>
      </c>
      <c r="R50" s="37">
        <f t="shared" si="14"/>
        <v>22</v>
      </c>
    </row>
    <row r="51" spans="1:18" ht="19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9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7.25">
      <c r="A53" s="13"/>
      <c r="B53" s="40"/>
      <c r="C53" s="39" t="s">
        <v>3</v>
      </c>
      <c r="D53" s="39" t="s">
        <v>0</v>
      </c>
      <c r="E53" s="39" t="s">
        <v>1</v>
      </c>
      <c r="F53" s="39" t="s">
        <v>15</v>
      </c>
      <c r="G53" s="39" t="s">
        <v>16</v>
      </c>
      <c r="H53" s="39" t="s">
        <v>4</v>
      </c>
      <c r="I53" s="39" t="s">
        <v>34</v>
      </c>
      <c r="J53" s="39" t="s">
        <v>35</v>
      </c>
      <c r="K53" s="39" t="s">
        <v>17</v>
      </c>
      <c r="L53" s="39" t="s">
        <v>2</v>
      </c>
      <c r="M53" s="39" t="s">
        <v>224</v>
      </c>
      <c r="N53" s="39" t="s">
        <v>146</v>
      </c>
      <c r="O53" s="39" t="s">
        <v>102</v>
      </c>
      <c r="P53" s="39" t="s">
        <v>5</v>
      </c>
      <c r="Q53" s="39" t="s">
        <v>6</v>
      </c>
      <c r="R53" s="39" t="s">
        <v>103</v>
      </c>
    </row>
    <row r="54" ht="19.5" customHeight="1">
      <c r="R54" s="12"/>
    </row>
    <row r="55" spans="1:18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9"/>
    </row>
    <row r="56" spans="1:18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79"/>
    </row>
    <row r="57" ht="19.5" customHeight="1">
      <c r="R57" s="12"/>
    </row>
    <row r="59" ht="19.5" customHeight="1">
      <c r="R59" s="12"/>
    </row>
    <row r="60" ht="19.5" customHeight="1">
      <c r="R60" s="12"/>
    </row>
    <row r="61" ht="19.5" customHeight="1">
      <c r="R61" s="12"/>
    </row>
    <row r="62" ht="19.5" customHeight="1">
      <c r="R62" s="12"/>
    </row>
    <row r="63" ht="19.5" customHeight="1">
      <c r="R63" s="12"/>
    </row>
    <row r="64" ht="19.5" customHeight="1">
      <c r="R64" s="80"/>
    </row>
    <row r="65" ht="19.5" customHeight="1">
      <c r="R65" s="81"/>
    </row>
    <row r="69" spans="16:18" ht="19.5" customHeight="1">
      <c r="P69" s="5"/>
      <c r="Q69" s="5"/>
      <c r="R69" s="5"/>
    </row>
    <row r="70" spans="16:18" ht="19.5" customHeight="1">
      <c r="P70" s="5"/>
      <c r="Q70" s="5"/>
      <c r="R70" s="5"/>
    </row>
    <row r="71" spans="16:18" ht="19.5" customHeight="1">
      <c r="P71" s="5"/>
      <c r="Q71" s="5"/>
      <c r="R71" s="5"/>
    </row>
    <row r="72" spans="16:18" ht="19.5" customHeight="1">
      <c r="P72" s="5"/>
      <c r="Q72" s="5"/>
      <c r="R72" s="5"/>
    </row>
    <row r="73" spans="16:18" ht="19.5" customHeight="1">
      <c r="P73" s="5"/>
      <c r="Q73" s="5"/>
      <c r="R73" s="5"/>
    </row>
    <row r="74" spans="16:18" ht="19.5" customHeight="1">
      <c r="P74" s="5"/>
      <c r="Q74" s="5"/>
      <c r="R74" s="5"/>
    </row>
    <row r="75" spans="16:18" ht="19.5" customHeight="1">
      <c r="P75" s="5"/>
      <c r="Q75" s="5"/>
      <c r="R75" s="5"/>
    </row>
    <row r="76" spans="16:18" ht="19.5" customHeight="1">
      <c r="P76" s="5"/>
      <c r="Q76" s="5"/>
      <c r="R76" s="5"/>
    </row>
    <row r="77" spans="16:18" ht="19.5" customHeight="1">
      <c r="P77" s="5"/>
      <c r="Q77" s="5"/>
      <c r="R77" s="5"/>
    </row>
    <row r="78" spans="16:18" ht="19.5" customHeight="1">
      <c r="P78" s="5"/>
      <c r="Q78" s="5"/>
      <c r="R78" s="5"/>
    </row>
    <row r="79" spans="16:18" ht="19.5" customHeight="1">
      <c r="P79" s="5"/>
      <c r="Q79" s="5"/>
      <c r="R79" s="5"/>
    </row>
    <row r="80" spans="16:18" ht="19.5" customHeight="1">
      <c r="P80" s="5"/>
      <c r="Q80" s="5"/>
      <c r="R80" s="5"/>
    </row>
    <row r="81" spans="16:18" ht="19.5" customHeight="1">
      <c r="P81" s="5"/>
      <c r="Q81" s="5"/>
      <c r="R81" s="5"/>
    </row>
    <row r="82" spans="16:18" ht="19.5" customHeight="1">
      <c r="P82" s="5"/>
      <c r="Q82" s="5"/>
      <c r="R82" s="5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312"/>
  <sheetViews>
    <sheetView tabSelected="1" zoomScale="55" zoomScaleNormal="55" zoomScaleSheetLayoutView="40" workbookViewId="0" topLeftCell="A94">
      <pane xSplit="3" topLeftCell="D1" activePane="topRight" state="frozen"/>
      <selection pane="topLeft" activeCell="A34" sqref="A34"/>
      <selection pane="topRight" activeCell="B117" sqref="B117"/>
    </sheetView>
  </sheetViews>
  <sheetFormatPr defaultColWidth="9.140625" defaultRowHeight="12.75"/>
  <cols>
    <col min="1" max="1" width="61.8515625" style="0" customWidth="1"/>
    <col min="2" max="2" width="38.7109375" style="176" customWidth="1"/>
    <col min="3" max="3" width="14.140625" style="177" hidden="1" customWidth="1"/>
    <col min="4" max="4" width="15.00390625" style="162" customWidth="1"/>
    <col min="5" max="5" width="11.00390625" style="92" customWidth="1"/>
    <col min="6" max="6" width="11.8515625" style="92" customWidth="1"/>
    <col min="7" max="7" width="12.28125" style="93" customWidth="1"/>
    <col min="8" max="8" width="21.57421875" style="86" customWidth="1"/>
    <col min="9" max="9" width="23.140625" style="143" hidden="1" customWidth="1"/>
    <col min="10" max="10" width="25.00390625" style="143" hidden="1" customWidth="1"/>
    <col min="11" max="12" width="22.8515625" style="143" hidden="1" customWidth="1"/>
    <col min="13" max="13" width="22.8515625" style="143" customWidth="1"/>
    <col min="14" max="14" width="8.8515625" style="309" customWidth="1"/>
    <col min="15" max="21" width="8.8515625" style="50" customWidth="1"/>
    <col min="22" max="22" width="8.8515625" style="270" customWidth="1"/>
    <col min="23" max="25" width="8.8515625" style="50" customWidth="1"/>
    <col min="26" max="26" width="8.8515625" style="327" customWidth="1"/>
    <col min="27" max="27" width="8.8515625" style="50" customWidth="1"/>
    <col min="28" max="28" width="8.8515625" style="333" customWidth="1"/>
    <col min="29" max="33" width="8.8515625" style="50" customWidth="1"/>
    <col min="34" max="34" width="8.8515625" style="270" customWidth="1"/>
    <col min="35" max="43" width="8.8515625" style="50" customWidth="1"/>
    <col min="44" max="44" width="33.421875" style="2" customWidth="1"/>
    <col min="45" max="45" width="32.140625" style="2" customWidth="1"/>
    <col min="46" max="46" width="9.140625" style="26" customWidth="1"/>
    <col min="47" max="47" width="9.140625" style="60" customWidth="1"/>
    <col min="48" max="16384" width="9.00390625" style="26" customWidth="1"/>
  </cols>
  <sheetData>
    <row r="1" spans="1:206" s="101" customFormat="1" ht="45">
      <c r="A1" s="98" t="s">
        <v>395</v>
      </c>
      <c r="B1" s="145"/>
      <c r="C1" s="98"/>
      <c r="D1" s="145"/>
      <c r="E1" s="98"/>
      <c r="F1" s="98"/>
      <c r="G1" s="98"/>
      <c r="I1" s="134"/>
      <c r="J1" s="134"/>
      <c r="K1" s="134"/>
      <c r="L1" s="134"/>
      <c r="M1" s="134"/>
      <c r="N1" s="306"/>
      <c r="O1" s="313"/>
      <c r="P1" s="99"/>
      <c r="Q1" s="99"/>
      <c r="R1" s="99"/>
      <c r="S1" s="99"/>
      <c r="T1" s="99"/>
      <c r="U1" s="99"/>
      <c r="V1" s="267"/>
      <c r="W1" s="99"/>
      <c r="X1" s="99"/>
      <c r="Y1" s="99"/>
      <c r="Z1" s="324"/>
      <c r="AA1" s="99"/>
      <c r="AB1" s="329"/>
      <c r="AC1" s="99"/>
      <c r="AD1" s="99"/>
      <c r="AE1" s="99"/>
      <c r="AF1" s="99"/>
      <c r="AG1" s="99"/>
      <c r="AH1" s="267"/>
      <c r="AI1" s="99"/>
      <c r="AJ1" s="99"/>
      <c r="AK1" s="99"/>
      <c r="AL1" s="99"/>
      <c r="AM1" s="99"/>
      <c r="AN1" s="99"/>
      <c r="AO1" s="99"/>
      <c r="AP1" s="99"/>
      <c r="AQ1" s="99"/>
      <c r="AR1" s="100"/>
      <c r="AS1" s="100"/>
      <c r="GV1" s="100"/>
      <c r="GW1" s="100"/>
      <c r="GX1" s="100"/>
    </row>
    <row r="2" spans="1:206" s="101" customFormat="1" ht="13.5" customHeight="1">
      <c r="A2" s="102"/>
      <c r="B2" s="146"/>
      <c r="C2" s="145"/>
      <c r="D2" s="145"/>
      <c r="E2" s="98"/>
      <c r="F2" s="98"/>
      <c r="G2" s="98"/>
      <c r="H2" s="98"/>
      <c r="I2" s="134"/>
      <c r="J2" s="134"/>
      <c r="K2" s="134"/>
      <c r="L2" s="134"/>
      <c r="M2" s="134"/>
      <c r="N2" s="306"/>
      <c r="O2" s="313"/>
      <c r="P2" s="99"/>
      <c r="Q2" s="99"/>
      <c r="R2" s="99"/>
      <c r="S2" s="99"/>
      <c r="T2" s="99"/>
      <c r="U2" s="99"/>
      <c r="V2" s="267"/>
      <c r="W2" s="99"/>
      <c r="X2" s="99"/>
      <c r="Y2" s="99"/>
      <c r="Z2" s="324"/>
      <c r="AA2" s="99"/>
      <c r="AB2" s="329"/>
      <c r="AC2" s="99"/>
      <c r="AD2" s="99"/>
      <c r="AE2" s="99"/>
      <c r="AF2" s="99"/>
      <c r="AG2" s="99"/>
      <c r="AH2" s="267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103"/>
      <c r="GV2" s="100"/>
      <c r="GW2" s="100"/>
      <c r="GX2" s="100"/>
    </row>
    <row r="3" spans="1:206" s="107" customFormat="1" ht="30" customHeight="1">
      <c r="A3" s="104" t="s">
        <v>257</v>
      </c>
      <c r="B3" s="147"/>
      <c r="C3" s="148"/>
      <c r="D3" s="148"/>
      <c r="E3" s="105"/>
      <c r="F3" s="105"/>
      <c r="G3" s="105"/>
      <c r="H3" s="105"/>
      <c r="I3" s="135"/>
      <c r="J3" s="135"/>
      <c r="K3" s="135"/>
      <c r="L3" s="135"/>
      <c r="M3" s="135"/>
      <c r="N3" s="307"/>
      <c r="O3" s="314"/>
      <c r="P3" s="106"/>
      <c r="Q3" s="106"/>
      <c r="R3" s="106"/>
      <c r="S3" s="106"/>
      <c r="T3" s="106"/>
      <c r="U3" s="106"/>
      <c r="V3" s="268"/>
      <c r="W3" s="106"/>
      <c r="X3" s="106"/>
      <c r="Y3" s="106"/>
      <c r="Z3" s="325"/>
      <c r="AA3" s="106"/>
      <c r="AB3" s="330"/>
      <c r="AC3" s="106"/>
      <c r="AD3" s="106"/>
      <c r="AE3" s="106"/>
      <c r="AF3" s="106"/>
      <c r="AG3" s="106"/>
      <c r="AH3" s="268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GV3" s="108"/>
      <c r="GW3" s="108"/>
      <c r="GX3" s="108"/>
    </row>
    <row r="4" spans="1:206" s="107" customFormat="1" ht="30" customHeight="1">
      <c r="A4" s="104" t="s">
        <v>166</v>
      </c>
      <c r="B4" s="147"/>
      <c r="C4" s="148"/>
      <c r="D4" s="148"/>
      <c r="E4" s="105"/>
      <c r="F4" s="105"/>
      <c r="G4" s="105"/>
      <c r="H4" s="105"/>
      <c r="I4" s="135"/>
      <c r="J4" s="135"/>
      <c r="K4" s="135"/>
      <c r="L4" s="135"/>
      <c r="M4" s="135"/>
      <c r="N4" s="307"/>
      <c r="O4" s="314"/>
      <c r="P4" s="106"/>
      <c r="Q4" s="106"/>
      <c r="R4" s="106"/>
      <c r="S4" s="106"/>
      <c r="T4" s="106"/>
      <c r="U4" s="106"/>
      <c r="V4" s="268"/>
      <c r="W4" s="106"/>
      <c r="X4" s="106"/>
      <c r="Y4" s="106"/>
      <c r="Z4" s="325"/>
      <c r="AA4" s="106"/>
      <c r="AB4" s="330"/>
      <c r="AC4" s="106"/>
      <c r="AD4" s="106"/>
      <c r="AE4" s="106"/>
      <c r="AF4" s="106"/>
      <c r="AG4" s="106"/>
      <c r="AH4" s="268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GV4" s="108"/>
      <c r="GW4" s="108"/>
      <c r="GX4" s="108"/>
    </row>
    <row r="5" spans="1:206" s="107" customFormat="1" ht="30" customHeight="1">
      <c r="A5" s="104" t="s">
        <v>167</v>
      </c>
      <c r="B5" s="147"/>
      <c r="C5" s="148"/>
      <c r="D5" s="148"/>
      <c r="E5" s="105"/>
      <c r="F5" s="105"/>
      <c r="G5" s="105"/>
      <c r="H5" s="105"/>
      <c r="I5" s="135"/>
      <c r="J5" s="135"/>
      <c r="K5" s="135"/>
      <c r="L5" s="135"/>
      <c r="M5" s="135"/>
      <c r="N5" s="307"/>
      <c r="O5" s="314"/>
      <c r="P5" s="106"/>
      <c r="Q5" s="106"/>
      <c r="R5" s="106"/>
      <c r="S5" s="106"/>
      <c r="T5" s="106"/>
      <c r="U5" s="106"/>
      <c r="V5" s="268"/>
      <c r="W5" s="106"/>
      <c r="X5" s="106"/>
      <c r="Y5" s="106"/>
      <c r="Z5" s="325"/>
      <c r="AA5" s="106"/>
      <c r="AB5" s="330"/>
      <c r="AC5" s="106"/>
      <c r="AD5" s="106"/>
      <c r="AE5" s="106"/>
      <c r="AF5" s="106"/>
      <c r="AG5" s="106"/>
      <c r="AH5" s="268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GV5" s="108"/>
      <c r="GW5" s="108"/>
      <c r="GX5" s="108"/>
    </row>
    <row r="6" spans="1:47" s="114" customFormat="1" ht="30" customHeight="1">
      <c r="A6" s="104" t="s">
        <v>168</v>
      </c>
      <c r="B6" s="149"/>
      <c r="C6" s="150"/>
      <c r="D6" s="151"/>
      <c r="E6" s="109"/>
      <c r="F6" s="109"/>
      <c r="G6" s="110"/>
      <c r="H6" s="111"/>
      <c r="I6" s="136"/>
      <c r="J6" s="136"/>
      <c r="K6" s="136"/>
      <c r="L6" s="136"/>
      <c r="M6" s="136"/>
      <c r="N6" s="308"/>
      <c r="O6" s="112"/>
      <c r="P6" s="112"/>
      <c r="Q6" s="112"/>
      <c r="R6" s="112"/>
      <c r="S6" s="112"/>
      <c r="T6" s="112"/>
      <c r="U6" s="112"/>
      <c r="V6" s="269"/>
      <c r="W6" s="112"/>
      <c r="X6" s="112"/>
      <c r="Y6" s="112"/>
      <c r="Z6" s="326"/>
      <c r="AA6" s="112"/>
      <c r="AB6" s="331"/>
      <c r="AC6" s="112"/>
      <c r="AD6" s="112"/>
      <c r="AE6" s="112"/>
      <c r="AF6" s="112"/>
      <c r="AG6" s="112"/>
      <c r="AH6" s="269"/>
      <c r="AI6" s="112"/>
      <c r="AJ6" s="112"/>
      <c r="AK6" s="112"/>
      <c r="AL6" s="112"/>
      <c r="AM6" s="112"/>
      <c r="AN6" s="112"/>
      <c r="AO6" s="112"/>
      <c r="AP6" s="112"/>
      <c r="AQ6" s="112"/>
      <c r="AR6" s="113"/>
      <c r="AS6" s="113"/>
      <c r="AU6" s="115"/>
    </row>
    <row r="7" spans="1:206" s="107" customFormat="1" ht="30" customHeight="1">
      <c r="A7" s="104" t="s">
        <v>256</v>
      </c>
      <c r="B7" s="147"/>
      <c r="C7" s="148"/>
      <c r="D7" s="148"/>
      <c r="E7" s="105"/>
      <c r="F7" s="105"/>
      <c r="G7" s="105"/>
      <c r="H7" s="105"/>
      <c r="I7" s="135"/>
      <c r="J7" s="135"/>
      <c r="K7" s="135"/>
      <c r="L7" s="135"/>
      <c r="M7" s="135"/>
      <c r="N7" s="307"/>
      <c r="O7" s="314"/>
      <c r="P7" s="106"/>
      <c r="Q7" s="106"/>
      <c r="R7" s="106"/>
      <c r="S7" s="106"/>
      <c r="T7" s="106"/>
      <c r="U7" s="106"/>
      <c r="V7" s="268"/>
      <c r="W7" s="106"/>
      <c r="X7" s="106"/>
      <c r="Y7" s="106"/>
      <c r="Z7" s="325"/>
      <c r="AA7" s="106"/>
      <c r="AB7" s="330"/>
      <c r="AC7" s="106"/>
      <c r="AD7" s="106"/>
      <c r="AE7" s="106"/>
      <c r="AF7" s="106"/>
      <c r="AG7" s="106"/>
      <c r="AH7" s="268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GV7" s="108"/>
      <c r="GW7" s="108"/>
      <c r="GX7" s="108"/>
    </row>
    <row r="8" spans="1:206" s="114" customFormat="1" ht="30" customHeight="1">
      <c r="A8" s="104" t="s">
        <v>371</v>
      </c>
      <c r="B8" s="152"/>
      <c r="C8" s="153"/>
      <c r="D8" s="154"/>
      <c r="E8" s="116"/>
      <c r="F8" s="116"/>
      <c r="G8" s="116"/>
      <c r="H8" s="117"/>
      <c r="I8" s="135"/>
      <c r="J8" s="135"/>
      <c r="K8" s="135"/>
      <c r="L8" s="135"/>
      <c r="M8" s="135"/>
      <c r="N8" s="308"/>
      <c r="O8" s="112"/>
      <c r="P8" s="112"/>
      <c r="Q8" s="112"/>
      <c r="R8" s="112"/>
      <c r="S8" s="112"/>
      <c r="T8" s="112"/>
      <c r="U8" s="112"/>
      <c r="V8" s="269"/>
      <c r="W8" s="112"/>
      <c r="X8" s="112"/>
      <c r="Y8" s="112"/>
      <c r="Z8" s="326"/>
      <c r="AA8" s="112"/>
      <c r="AB8" s="331"/>
      <c r="AC8" s="112"/>
      <c r="AD8" s="112"/>
      <c r="AE8" s="112"/>
      <c r="AF8" s="112"/>
      <c r="AG8" s="112"/>
      <c r="AH8" s="269"/>
      <c r="AI8" s="112"/>
      <c r="AJ8" s="112"/>
      <c r="AK8" s="112"/>
      <c r="AL8" s="112"/>
      <c r="AM8" s="112"/>
      <c r="AN8" s="112"/>
      <c r="AO8" s="112"/>
      <c r="AP8" s="112"/>
      <c r="AQ8" s="112"/>
      <c r="AR8" s="106"/>
      <c r="AS8" s="106"/>
      <c r="GV8" s="113"/>
      <c r="GW8" s="113"/>
      <c r="GX8" s="113"/>
    </row>
    <row r="9" spans="1:206" s="114" customFormat="1" ht="30" customHeight="1">
      <c r="A9" s="104" t="s">
        <v>389</v>
      </c>
      <c r="B9" s="152"/>
      <c r="D9" s="154"/>
      <c r="E9" s="116"/>
      <c r="F9" s="116"/>
      <c r="G9" s="116"/>
      <c r="H9" s="117"/>
      <c r="I9" s="135"/>
      <c r="J9" s="135"/>
      <c r="K9" s="135"/>
      <c r="L9" s="135"/>
      <c r="M9" s="135"/>
      <c r="N9" s="308"/>
      <c r="O9" s="112"/>
      <c r="P9" s="112"/>
      <c r="Q9" s="112"/>
      <c r="R9" s="112"/>
      <c r="S9" s="112"/>
      <c r="T9" s="112"/>
      <c r="U9" s="112"/>
      <c r="V9" s="269"/>
      <c r="W9" s="112"/>
      <c r="X9" s="112"/>
      <c r="Y9" s="112"/>
      <c r="Z9" s="326"/>
      <c r="AA9" s="112"/>
      <c r="AB9" s="331"/>
      <c r="AC9" s="112"/>
      <c r="AD9" s="112"/>
      <c r="AE9" s="112"/>
      <c r="AF9" s="112"/>
      <c r="AG9" s="112"/>
      <c r="AH9" s="269"/>
      <c r="AI9" s="112"/>
      <c r="AJ9" s="112"/>
      <c r="AK9" s="112"/>
      <c r="AL9" s="112"/>
      <c r="AM9" s="112"/>
      <c r="AN9" s="112"/>
      <c r="AO9" s="112"/>
      <c r="AP9" s="112"/>
      <c r="AQ9" s="112"/>
      <c r="AR9" s="106"/>
      <c r="AS9" s="106"/>
      <c r="GV9" s="113"/>
      <c r="GW9" s="113"/>
      <c r="GX9" s="113"/>
    </row>
    <row r="10" spans="1:206" s="114" customFormat="1" ht="30" customHeight="1">
      <c r="A10" s="104" t="s">
        <v>169</v>
      </c>
      <c r="B10" s="155"/>
      <c r="C10" s="156"/>
      <c r="D10" s="154"/>
      <c r="E10" s="116"/>
      <c r="F10" s="116"/>
      <c r="G10" s="116"/>
      <c r="H10" s="117"/>
      <c r="I10" s="135"/>
      <c r="J10" s="153"/>
      <c r="K10" s="153"/>
      <c r="L10" s="153"/>
      <c r="M10" s="153"/>
      <c r="N10" s="308"/>
      <c r="O10" s="112"/>
      <c r="P10" s="112"/>
      <c r="Q10" s="112"/>
      <c r="R10" s="112"/>
      <c r="S10" s="112"/>
      <c r="T10" s="112"/>
      <c r="U10" s="112"/>
      <c r="V10" s="269"/>
      <c r="W10" s="112"/>
      <c r="X10" s="112"/>
      <c r="Y10" s="112"/>
      <c r="Z10" s="326"/>
      <c r="AA10" s="112"/>
      <c r="AB10" s="332"/>
      <c r="AC10" s="112"/>
      <c r="AD10" s="112"/>
      <c r="AE10" s="112"/>
      <c r="AF10" s="112"/>
      <c r="AG10" s="112"/>
      <c r="AH10" s="269"/>
      <c r="AI10" s="112"/>
      <c r="AJ10" s="112"/>
      <c r="AK10" s="112"/>
      <c r="AL10" s="112"/>
      <c r="AM10" s="112"/>
      <c r="AN10" s="112"/>
      <c r="AO10" s="112"/>
      <c r="AP10" s="112"/>
      <c r="AQ10" s="112"/>
      <c r="AR10" s="106"/>
      <c r="AS10" s="106"/>
      <c r="GV10" s="113"/>
      <c r="GW10" s="113"/>
      <c r="GX10" s="113"/>
    </row>
    <row r="11" spans="1:206" s="61" customFormat="1" ht="41.25">
      <c r="A11" s="104" t="s">
        <v>218</v>
      </c>
      <c r="B11" s="157"/>
      <c r="C11" s="158"/>
      <c r="D11" s="159"/>
      <c r="E11" s="131"/>
      <c r="F11" s="132"/>
      <c r="G11" s="132"/>
      <c r="H11" s="133"/>
      <c r="I11" s="137"/>
      <c r="J11" s="137"/>
      <c r="K11" s="137"/>
      <c r="L11" s="137"/>
      <c r="M11" s="137"/>
      <c r="N11" s="309"/>
      <c r="O11" s="50"/>
      <c r="P11" s="50"/>
      <c r="Q11" s="50"/>
      <c r="R11" s="50"/>
      <c r="S11" s="50"/>
      <c r="T11" s="50"/>
      <c r="U11" s="50"/>
      <c r="V11" s="270"/>
      <c r="W11" s="50"/>
      <c r="X11" s="50"/>
      <c r="Y11" s="50"/>
      <c r="Z11" s="327"/>
      <c r="AA11" s="50"/>
      <c r="AB11" s="333"/>
      <c r="AC11" s="50"/>
      <c r="AD11" s="50"/>
      <c r="AE11" s="50"/>
      <c r="AF11" s="50"/>
      <c r="AG11" s="50"/>
      <c r="AH11" s="270"/>
      <c r="AI11" s="50"/>
      <c r="AJ11" s="50"/>
      <c r="AK11" s="50"/>
      <c r="AL11" s="50"/>
      <c r="AM11" s="50"/>
      <c r="AN11" s="50"/>
      <c r="AO11" s="50"/>
      <c r="AP11" s="50"/>
      <c r="AQ11" s="50"/>
      <c r="AR11" s="68"/>
      <c r="AS11" s="58"/>
      <c r="GV11" s="59"/>
      <c r="GW11" s="59"/>
      <c r="GX11" s="59"/>
    </row>
    <row r="12" spans="1:206" s="61" customFormat="1" ht="16.5" customHeight="1">
      <c r="A12" s="130"/>
      <c r="B12" s="160"/>
      <c r="D12" s="162"/>
      <c r="E12" s="20"/>
      <c r="F12" s="70"/>
      <c r="G12" s="70"/>
      <c r="H12" s="161"/>
      <c r="I12" s="137"/>
      <c r="J12" s="137"/>
      <c r="K12" s="137"/>
      <c r="L12" s="137"/>
      <c r="M12" s="137"/>
      <c r="N12" s="309"/>
      <c r="O12" s="50"/>
      <c r="P12" s="50"/>
      <c r="Q12" s="50"/>
      <c r="R12" s="50"/>
      <c r="S12" s="50"/>
      <c r="T12" s="50"/>
      <c r="U12" s="50"/>
      <c r="V12" s="270"/>
      <c r="W12" s="50"/>
      <c r="X12" s="50"/>
      <c r="Y12" s="50"/>
      <c r="Z12" s="327"/>
      <c r="AA12" s="50"/>
      <c r="AB12" s="333"/>
      <c r="AC12" s="50"/>
      <c r="AD12" s="50"/>
      <c r="AE12" s="50"/>
      <c r="AF12" s="50"/>
      <c r="AG12" s="50"/>
      <c r="AH12" s="270"/>
      <c r="AI12" s="50"/>
      <c r="AJ12" s="50"/>
      <c r="AK12" s="50"/>
      <c r="AL12" s="50"/>
      <c r="AM12" s="50"/>
      <c r="AN12" s="50"/>
      <c r="AO12" s="50"/>
      <c r="AP12" s="50"/>
      <c r="AQ12" s="50"/>
      <c r="AR12" s="68"/>
      <c r="AS12" s="58"/>
      <c r="GV12" s="59"/>
      <c r="GW12" s="59"/>
      <c r="GX12" s="59"/>
    </row>
    <row r="13" spans="1:52" s="125" customFormat="1" ht="131.25" customHeight="1" thickBot="1">
      <c r="A13" s="118" t="s">
        <v>170</v>
      </c>
      <c r="B13" s="163" t="s">
        <v>8</v>
      </c>
      <c r="C13" s="164" t="s">
        <v>114</v>
      </c>
      <c r="D13" s="165" t="s">
        <v>40</v>
      </c>
      <c r="E13" s="119" t="s">
        <v>41</v>
      </c>
      <c r="F13" s="119" t="s">
        <v>42</v>
      </c>
      <c r="G13" s="119" t="s">
        <v>113</v>
      </c>
      <c r="H13" s="120" t="s">
        <v>105</v>
      </c>
      <c r="I13" s="138" t="s">
        <v>252</v>
      </c>
      <c r="J13" s="138" t="s">
        <v>293</v>
      </c>
      <c r="K13" s="138" t="s">
        <v>337</v>
      </c>
      <c r="L13" s="138" t="s">
        <v>374</v>
      </c>
      <c r="M13" s="138" t="s">
        <v>397</v>
      </c>
      <c r="N13" s="310" t="s">
        <v>398</v>
      </c>
      <c r="O13" s="121" t="s">
        <v>399</v>
      </c>
      <c r="P13" s="121" t="s">
        <v>400</v>
      </c>
      <c r="Q13" s="121" t="s">
        <v>401</v>
      </c>
      <c r="R13" s="121" t="s">
        <v>402</v>
      </c>
      <c r="S13" s="121" t="s">
        <v>403</v>
      </c>
      <c r="T13" s="121" t="s">
        <v>404</v>
      </c>
      <c r="U13" s="121" t="s">
        <v>405</v>
      </c>
      <c r="V13" s="121" t="s">
        <v>406</v>
      </c>
      <c r="W13" s="121" t="s">
        <v>407</v>
      </c>
      <c r="X13" s="121" t="s">
        <v>408</v>
      </c>
      <c r="Y13" s="121" t="s">
        <v>409</v>
      </c>
      <c r="Z13" s="121" t="s">
        <v>410</v>
      </c>
      <c r="AA13" s="121" t="s">
        <v>411</v>
      </c>
      <c r="AB13" s="129" t="s">
        <v>412</v>
      </c>
      <c r="AC13" s="121" t="s">
        <v>413</v>
      </c>
      <c r="AD13" s="129" t="s">
        <v>414</v>
      </c>
      <c r="AE13" s="121" t="s">
        <v>415</v>
      </c>
      <c r="AF13" s="129" t="s">
        <v>416</v>
      </c>
      <c r="AG13" s="121" t="s">
        <v>417</v>
      </c>
      <c r="AH13" s="129" t="s">
        <v>418</v>
      </c>
      <c r="AI13" s="129" t="s">
        <v>419</v>
      </c>
      <c r="AJ13" s="129" t="s">
        <v>420</v>
      </c>
      <c r="AK13" s="121" t="s">
        <v>421</v>
      </c>
      <c r="AL13" s="129" t="s">
        <v>422</v>
      </c>
      <c r="AM13" s="121" t="s">
        <v>423</v>
      </c>
      <c r="AN13" s="129" t="s">
        <v>424</v>
      </c>
      <c r="AO13" s="121" t="s">
        <v>425</v>
      </c>
      <c r="AP13" s="129" t="s">
        <v>426</v>
      </c>
      <c r="AQ13" s="121" t="s">
        <v>427</v>
      </c>
      <c r="AR13" s="122"/>
      <c r="AS13" s="122"/>
      <c r="AT13" s="123"/>
      <c r="AU13" s="124"/>
      <c r="AV13" s="123"/>
      <c r="AW13" s="123"/>
      <c r="AX13" s="124"/>
      <c r="AY13" s="123"/>
      <c r="AZ13" s="124"/>
    </row>
    <row r="14" spans="1:52" s="190" customFormat="1" ht="34.5" customHeight="1" hidden="1">
      <c r="A14" s="179" t="s">
        <v>148</v>
      </c>
      <c r="B14" s="180" t="s">
        <v>44</v>
      </c>
      <c r="C14" s="181">
        <f>G14*0.66</f>
        <v>0</v>
      </c>
      <c r="D14" s="182">
        <f aca="true" t="shared" si="0" ref="D14:D26">E14+F14</f>
        <v>0</v>
      </c>
      <c r="E14" s="224">
        <f>COUNTIF(N14:AQ14,"W")+COUNTIF(N14:AQ14,"WL")+COUNTIF(N14:AQ14,"WLL")+COUNTIF(N14:AQ14,"WW")+COUNTIF(N14:AQ14,"WW")+COUNTIF(N14:AQ14,"WWL")+COUNTIF(N14:AQ14,"WWL")+COUNTIF(N14:AQ14,"WWW")+COUNTIF(N14:AQ14,"WWW")+COUNTIF(N14:AQ14,"WWW")</f>
        <v>0</v>
      </c>
      <c r="F14" s="224">
        <f>COUNTIF(N14:AQ14,"L")+COUNTIF(N14:AQ14,"WL")+COUNTIF(N14:AQ14,"WWL")+COUNTIF(N14:AQ14,"LL")+COUNTIF(N14:AQ14,"LL")+COUNTIF(N14:AQ14,"WLL")+COUNTIF(N14:AQ14,"WLL")+COUNTIF(N14:AQ14,"LLL")+COUNTIF(N14:AQ14,"LLL")+COUNTIF(N14:AQ14,"LLL")</f>
        <v>0</v>
      </c>
      <c r="G14" s="183">
        <f aca="true" t="shared" si="1" ref="G14:G31">E14-F14</f>
        <v>0</v>
      </c>
      <c r="H14" s="183" t="e">
        <f>SUM(E14/D14%)</f>
        <v>#DIV/0!</v>
      </c>
      <c r="I14" s="184" t="e">
        <f>#REF!-C14</f>
        <v>#REF!</v>
      </c>
      <c r="J14" s="184" t="e">
        <f>#REF!-D14</f>
        <v>#REF!</v>
      </c>
      <c r="K14" s="184"/>
      <c r="L14" s="184"/>
      <c r="M14" s="184"/>
      <c r="N14" s="185"/>
      <c r="O14" s="185"/>
      <c r="P14" s="185"/>
      <c r="Q14" s="185"/>
      <c r="R14" s="185"/>
      <c r="S14" s="185"/>
      <c r="T14" s="185"/>
      <c r="U14" s="185"/>
      <c r="V14" s="271"/>
      <c r="W14" s="185"/>
      <c r="X14" s="185"/>
      <c r="Y14" s="185"/>
      <c r="Z14" s="185"/>
      <c r="AA14" s="185"/>
      <c r="AB14" s="192"/>
      <c r="AC14" s="185"/>
      <c r="AD14" s="185"/>
      <c r="AE14" s="185"/>
      <c r="AF14" s="185"/>
      <c r="AG14" s="185"/>
      <c r="AH14" s="271"/>
      <c r="AI14" s="185"/>
      <c r="AJ14" s="185"/>
      <c r="AK14" s="185"/>
      <c r="AL14" s="185"/>
      <c r="AM14" s="185"/>
      <c r="AN14" s="185"/>
      <c r="AO14" s="185"/>
      <c r="AP14" s="185"/>
      <c r="AQ14" s="185"/>
      <c r="AR14" s="186"/>
      <c r="AS14" s="186"/>
      <c r="AT14" s="187"/>
      <c r="AU14" s="188"/>
      <c r="AV14" s="187"/>
      <c r="AW14" s="189"/>
      <c r="AX14" s="188"/>
      <c r="AY14" s="187"/>
      <c r="AZ14" s="188"/>
    </row>
    <row r="15" spans="1:52" s="190" customFormat="1" ht="34.5" customHeight="1" hidden="1">
      <c r="A15" s="179" t="s">
        <v>202</v>
      </c>
      <c r="B15" s="180" t="s">
        <v>44</v>
      </c>
      <c r="C15" s="181">
        <f aca="true" t="shared" si="2" ref="C15:C20">G15*0.66</f>
        <v>0</v>
      </c>
      <c r="D15" s="182">
        <f t="shared" si="0"/>
        <v>0</v>
      </c>
      <c r="E15" s="224">
        <f aca="true" t="shared" si="3" ref="E15:E118">COUNTIF(N15:AQ15,"W")+COUNTIF(N15:AQ15,"WL")+COUNTIF(N15:AQ15,"WLL")+COUNTIF(N15:AQ15,"WW")+COUNTIF(N15:AQ15,"WW")+COUNTIF(N15:AQ15,"WWL")+COUNTIF(N15:AQ15,"WWL")+COUNTIF(N15:AQ15,"WWW")+COUNTIF(N15:AQ15,"WWW")+COUNTIF(N15:AQ15,"WWW")</f>
        <v>0</v>
      </c>
      <c r="F15" s="224">
        <f aca="true" t="shared" si="4" ref="F15:F118">COUNTIF(N15:AQ15,"L")+COUNTIF(N15:AQ15,"WL")+COUNTIF(N15:AQ15,"WWL")+COUNTIF(N15:AQ15,"LL")+COUNTIF(N15:AQ15,"LL")+COUNTIF(N15:AQ15,"WLL")+COUNTIF(N15:AQ15,"WLL")+COUNTIF(N15:AQ15,"LLL")+COUNTIF(N15:AQ15,"LLL")+COUNTIF(N15:AQ15,"LLL")</f>
        <v>0</v>
      </c>
      <c r="G15" s="183">
        <f t="shared" si="1"/>
        <v>0</v>
      </c>
      <c r="H15" s="183" t="e">
        <f aca="true" t="shared" si="5" ref="H15:H20">SUM(E15/D15%)</f>
        <v>#DIV/0!</v>
      </c>
      <c r="I15" s="184">
        <v>15</v>
      </c>
      <c r="J15" s="184">
        <v>15</v>
      </c>
      <c r="K15" s="184"/>
      <c r="L15" s="184"/>
      <c r="M15" s="184"/>
      <c r="N15" s="185"/>
      <c r="O15" s="185"/>
      <c r="P15" s="185"/>
      <c r="Q15" s="185"/>
      <c r="R15" s="185"/>
      <c r="S15" s="185"/>
      <c r="T15" s="185"/>
      <c r="U15" s="185"/>
      <c r="V15" s="271"/>
      <c r="W15" s="185"/>
      <c r="X15" s="185"/>
      <c r="Y15" s="185"/>
      <c r="Z15" s="185"/>
      <c r="AA15" s="185"/>
      <c r="AB15" s="192"/>
      <c r="AC15" s="185"/>
      <c r="AD15" s="185"/>
      <c r="AE15" s="185"/>
      <c r="AF15" s="185"/>
      <c r="AG15" s="185"/>
      <c r="AH15" s="271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  <c r="AS15" s="186"/>
      <c r="AT15" s="187"/>
      <c r="AU15" s="188"/>
      <c r="AV15" s="187"/>
      <c r="AW15" s="189"/>
      <c r="AX15" s="188"/>
      <c r="AY15" s="187"/>
      <c r="AZ15" s="188"/>
    </row>
    <row r="16" spans="1:52" s="190" customFormat="1" ht="34.5" customHeight="1" hidden="1">
      <c r="A16" s="179" t="s">
        <v>222</v>
      </c>
      <c r="B16" s="180" t="s">
        <v>44</v>
      </c>
      <c r="C16" s="181">
        <f t="shared" si="2"/>
        <v>0</v>
      </c>
      <c r="D16" s="182">
        <f t="shared" si="0"/>
        <v>0</v>
      </c>
      <c r="E16" s="224">
        <f t="shared" si="3"/>
        <v>0</v>
      </c>
      <c r="F16" s="224">
        <f t="shared" si="4"/>
        <v>0</v>
      </c>
      <c r="G16" s="183">
        <f t="shared" si="1"/>
        <v>0</v>
      </c>
      <c r="H16" s="183" t="e">
        <f t="shared" si="5"/>
        <v>#DIV/0!</v>
      </c>
      <c r="I16" s="184" t="e">
        <f>#REF!-C16</f>
        <v>#REF!</v>
      </c>
      <c r="J16" s="184" t="e">
        <f>#REF!-D16</f>
        <v>#REF!</v>
      </c>
      <c r="K16" s="184"/>
      <c r="L16" s="184"/>
      <c r="M16" s="184"/>
      <c r="N16" s="185"/>
      <c r="O16" s="185"/>
      <c r="P16" s="185"/>
      <c r="Q16" s="185"/>
      <c r="R16" s="185"/>
      <c r="S16" s="185"/>
      <c r="T16" s="185"/>
      <c r="U16" s="185"/>
      <c r="V16" s="271"/>
      <c r="W16" s="185"/>
      <c r="X16" s="185"/>
      <c r="Y16" s="185"/>
      <c r="Z16" s="185"/>
      <c r="AA16" s="185"/>
      <c r="AB16" s="192"/>
      <c r="AC16" s="185"/>
      <c r="AD16" s="185"/>
      <c r="AE16" s="185"/>
      <c r="AF16" s="185"/>
      <c r="AG16" s="185"/>
      <c r="AH16" s="271"/>
      <c r="AI16" s="185"/>
      <c r="AJ16" s="185"/>
      <c r="AK16" s="185"/>
      <c r="AL16" s="185"/>
      <c r="AM16" s="185"/>
      <c r="AN16" s="185"/>
      <c r="AO16" s="185"/>
      <c r="AP16" s="185"/>
      <c r="AQ16" s="185"/>
      <c r="AR16" s="186"/>
      <c r="AS16" s="186"/>
      <c r="AT16" s="187"/>
      <c r="AU16" s="188"/>
      <c r="AV16" s="187"/>
      <c r="AW16" s="189"/>
      <c r="AX16" s="188"/>
      <c r="AY16" s="187"/>
      <c r="AZ16" s="188"/>
    </row>
    <row r="17" spans="1:52" s="190" customFormat="1" ht="34.5" customHeight="1" hidden="1">
      <c r="A17" s="179" t="s">
        <v>154</v>
      </c>
      <c r="B17" s="180" t="s">
        <v>44</v>
      </c>
      <c r="C17" s="181">
        <f t="shared" si="2"/>
        <v>0</v>
      </c>
      <c r="D17" s="182">
        <f>E17+F17</f>
        <v>0</v>
      </c>
      <c r="E17" s="224">
        <f t="shared" si="3"/>
        <v>0</v>
      </c>
      <c r="F17" s="224">
        <f t="shared" si="4"/>
        <v>0</v>
      </c>
      <c r="G17" s="183">
        <f t="shared" si="1"/>
        <v>0</v>
      </c>
      <c r="H17" s="183" t="e">
        <f t="shared" si="5"/>
        <v>#DIV/0!</v>
      </c>
      <c r="I17" s="184" t="e">
        <f>#REF!-C17</f>
        <v>#REF!</v>
      </c>
      <c r="J17" s="184" t="e">
        <f>#REF!-D17</f>
        <v>#REF!</v>
      </c>
      <c r="K17" s="184"/>
      <c r="L17" s="184"/>
      <c r="M17" s="184"/>
      <c r="N17" s="185"/>
      <c r="O17" s="185"/>
      <c r="P17" s="185"/>
      <c r="Q17" s="185"/>
      <c r="R17" s="185"/>
      <c r="S17" s="185"/>
      <c r="T17" s="185"/>
      <c r="U17" s="185"/>
      <c r="V17" s="271"/>
      <c r="W17" s="185"/>
      <c r="X17" s="185"/>
      <c r="Y17" s="185"/>
      <c r="Z17" s="185"/>
      <c r="AA17" s="185"/>
      <c r="AB17" s="192"/>
      <c r="AC17" s="185"/>
      <c r="AD17" s="185"/>
      <c r="AE17" s="185"/>
      <c r="AF17" s="185"/>
      <c r="AG17" s="185"/>
      <c r="AH17" s="271"/>
      <c r="AI17" s="185"/>
      <c r="AJ17" s="185"/>
      <c r="AK17" s="185"/>
      <c r="AL17" s="185"/>
      <c r="AM17" s="185"/>
      <c r="AN17" s="185"/>
      <c r="AO17" s="185"/>
      <c r="AP17" s="185"/>
      <c r="AQ17" s="185"/>
      <c r="AR17" s="186"/>
      <c r="AS17" s="186"/>
      <c r="AT17" s="187"/>
      <c r="AU17" s="188"/>
      <c r="AV17" s="187"/>
      <c r="AW17" s="189"/>
      <c r="AX17" s="188"/>
      <c r="AY17" s="187"/>
      <c r="AZ17" s="188"/>
    </row>
    <row r="18" spans="1:52" s="190" customFormat="1" ht="34.5" customHeight="1" hidden="1">
      <c r="A18" s="179" t="s">
        <v>159</v>
      </c>
      <c r="B18" s="180" t="s">
        <v>44</v>
      </c>
      <c r="C18" s="181">
        <f t="shared" si="2"/>
        <v>0</v>
      </c>
      <c r="D18" s="182">
        <f>E18+F18</f>
        <v>0</v>
      </c>
      <c r="E18" s="224">
        <f t="shared" si="3"/>
        <v>0</v>
      </c>
      <c r="F18" s="224">
        <f t="shared" si="4"/>
        <v>0</v>
      </c>
      <c r="G18" s="183">
        <f t="shared" si="1"/>
        <v>0</v>
      </c>
      <c r="H18" s="183" t="e">
        <f t="shared" si="5"/>
        <v>#DIV/0!</v>
      </c>
      <c r="I18" s="184" t="e">
        <f>#REF!-C18</f>
        <v>#REF!</v>
      </c>
      <c r="J18" s="184" t="e">
        <f>#REF!-D18</f>
        <v>#REF!</v>
      </c>
      <c r="K18" s="184"/>
      <c r="L18" s="184"/>
      <c r="M18" s="184"/>
      <c r="N18" s="185"/>
      <c r="O18" s="185"/>
      <c r="P18" s="185"/>
      <c r="Q18" s="185"/>
      <c r="R18" s="185"/>
      <c r="S18" s="185"/>
      <c r="T18" s="185"/>
      <c r="U18" s="185"/>
      <c r="V18" s="271"/>
      <c r="W18" s="185"/>
      <c r="X18" s="185"/>
      <c r="Y18" s="185"/>
      <c r="Z18" s="185"/>
      <c r="AA18" s="185"/>
      <c r="AB18" s="192"/>
      <c r="AC18" s="185"/>
      <c r="AD18" s="185"/>
      <c r="AE18" s="185"/>
      <c r="AF18" s="185"/>
      <c r="AG18" s="185"/>
      <c r="AH18" s="271"/>
      <c r="AI18" s="185"/>
      <c r="AJ18" s="185"/>
      <c r="AK18" s="185"/>
      <c r="AL18" s="185"/>
      <c r="AM18" s="185"/>
      <c r="AN18" s="185"/>
      <c r="AO18" s="185"/>
      <c r="AP18" s="185"/>
      <c r="AQ18" s="185"/>
      <c r="AR18" s="186"/>
      <c r="AS18" s="186"/>
      <c r="AT18" s="187"/>
      <c r="AU18" s="188"/>
      <c r="AV18" s="187"/>
      <c r="AW18" s="189"/>
      <c r="AX18" s="188"/>
      <c r="AY18" s="187"/>
      <c r="AZ18" s="188"/>
    </row>
    <row r="19" spans="1:52" s="190" customFormat="1" ht="34.5" customHeight="1" hidden="1">
      <c r="A19" s="179" t="s">
        <v>72</v>
      </c>
      <c r="B19" s="180" t="s">
        <v>44</v>
      </c>
      <c r="C19" s="181">
        <f t="shared" si="2"/>
        <v>0</v>
      </c>
      <c r="D19" s="182">
        <f>E19+F19</f>
        <v>0</v>
      </c>
      <c r="E19" s="224">
        <f t="shared" si="3"/>
        <v>0</v>
      </c>
      <c r="F19" s="224">
        <f t="shared" si="4"/>
        <v>0</v>
      </c>
      <c r="G19" s="183">
        <f t="shared" si="1"/>
        <v>0</v>
      </c>
      <c r="H19" s="183" t="e">
        <f t="shared" si="5"/>
        <v>#DIV/0!</v>
      </c>
      <c r="I19" s="184" t="e">
        <f>#REF!-C19</f>
        <v>#REF!</v>
      </c>
      <c r="J19" s="184" t="e">
        <f>#REF!-D19</f>
        <v>#REF!</v>
      </c>
      <c r="K19" s="184"/>
      <c r="L19" s="184"/>
      <c r="M19" s="184"/>
      <c r="N19" s="185"/>
      <c r="O19" s="185"/>
      <c r="P19" s="185"/>
      <c r="Q19" s="185"/>
      <c r="R19" s="185"/>
      <c r="S19" s="185"/>
      <c r="T19" s="185"/>
      <c r="U19" s="185"/>
      <c r="V19" s="271"/>
      <c r="W19" s="185"/>
      <c r="X19" s="185"/>
      <c r="Y19" s="185"/>
      <c r="Z19" s="185"/>
      <c r="AA19" s="185"/>
      <c r="AB19" s="192"/>
      <c r="AC19" s="185"/>
      <c r="AD19" s="185"/>
      <c r="AE19" s="185"/>
      <c r="AF19" s="185"/>
      <c r="AG19" s="185"/>
      <c r="AH19" s="271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6"/>
      <c r="AT19" s="187"/>
      <c r="AU19" s="188"/>
      <c r="AV19" s="187"/>
      <c r="AW19" s="189"/>
      <c r="AX19" s="188"/>
      <c r="AY19" s="187"/>
      <c r="AZ19" s="188"/>
    </row>
    <row r="20" spans="1:52" s="190" customFormat="1" ht="34.5" customHeight="1" hidden="1">
      <c r="A20" s="179" t="s">
        <v>162</v>
      </c>
      <c r="B20" s="180" t="s">
        <v>44</v>
      </c>
      <c r="C20" s="181">
        <f t="shared" si="2"/>
        <v>0</v>
      </c>
      <c r="D20" s="182">
        <f>E20+F20</f>
        <v>0</v>
      </c>
      <c r="E20" s="224">
        <f t="shared" si="3"/>
        <v>0</v>
      </c>
      <c r="F20" s="224">
        <f t="shared" si="4"/>
        <v>0</v>
      </c>
      <c r="G20" s="183">
        <f t="shared" si="1"/>
        <v>0</v>
      </c>
      <c r="H20" s="183" t="e">
        <f t="shared" si="5"/>
        <v>#DIV/0!</v>
      </c>
      <c r="I20" s="184">
        <v>15</v>
      </c>
      <c r="J20" s="184">
        <v>15</v>
      </c>
      <c r="K20" s="184"/>
      <c r="L20" s="184"/>
      <c r="M20" s="184"/>
      <c r="N20" s="185"/>
      <c r="O20" s="185"/>
      <c r="P20" s="185"/>
      <c r="Q20" s="185"/>
      <c r="R20" s="185"/>
      <c r="S20" s="185"/>
      <c r="T20" s="185"/>
      <c r="U20" s="185"/>
      <c r="V20" s="271"/>
      <c r="W20" s="185"/>
      <c r="X20" s="185"/>
      <c r="Y20" s="185"/>
      <c r="Z20" s="185"/>
      <c r="AA20" s="185"/>
      <c r="AB20" s="192"/>
      <c r="AC20" s="185"/>
      <c r="AD20" s="185"/>
      <c r="AE20" s="185"/>
      <c r="AF20" s="185"/>
      <c r="AG20" s="185"/>
      <c r="AH20" s="271"/>
      <c r="AI20" s="185"/>
      <c r="AJ20" s="185"/>
      <c r="AK20" s="185"/>
      <c r="AL20" s="185"/>
      <c r="AM20" s="185"/>
      <c r="AN20" s="185"/>
      <c r="AO20" s="185"/>
      <c r="AP20" s="185"/>
      <c r="AQ20" s="185"/>
      <c r="AR20" s="186"/>
      <c r="AS20" s="186"/>
      <c r="AT20" s="187"/>
      <c r="AU20" s="188"/>
      <c r="AV20" s="187"/>
      <c r="AW20" s="189"/>
      <c r="AX20" s="188"/>
      <c r="AY20" s="187"/>
      <c r="AZ20" s="188"/>
    </row>
    <row r="21" spans="1:52" s="238" customFormat="1" ht="34.5" customHeight="1" hidden="1">
      <c r="A21" s="227" t="s">
        <v>160</v>
      </c>
      <c r="B21" s="228" t="s">
        <v>44</v>
      </c>
      <c r="C21" s="229">
        <f aca="true" t="shared" si="6" ref="C21:C70">G21*0.66</f>
        <v>0</v>
      </c>
      <c r="D21" s="230">
        <f t="shared" si="0"/>
        <v>0</v>
      </c>
      <c r="E21" s="224">
        <f t="shared" si="3"/>
        <v>0</v>
      </c>
      <c r="F21" s="224">
        <f t="shared" si="4"/>
        <v>0</v>
      </c>
      <c r="G21" s="231">
        <f t="shared" si="1"/>
        <v>0</v>
      </c>
      <c r="H21" s="231" t="e">
        <f aca="true" t="shared" si="7" ref="H21:H70">SUM(E21/D21%)</f>
        <v>#DIV/0!</v>
      </c>
      <c r="I21" s="232">
        <v>25</v>
      </c>
      <c r="J21" s="232">
        <v>25</v>
      </c>
      <c r="K21" s="232"/>
      <c r="L21" s="232"/>
      <c r="M21" s="232"/>
      <c r="N21" s="233"/>
      <c r="O21" s="233"/>
      <c r="P21" s="233"/>
      <c r="Q21" s="233"/>
      <c r="R21" s="233"/>
      <c r="S21" s="233"/>
      <c r="T21" s="233"/>
      <c r="U21" s="233"/>
      <c r="V21" s="272"/>
      <c r="W21" s="233"/>
      <c r="X21" s="233"/>
      <c r="Y21" s="233"/>
      <c r="Z21" s="233"/>
      <c r="AA21" s="233"/>
      <c r="AB21" s="334"/>
      <c r="AC21" s="233"/>
      <c r="AD21" s="233"/>
      <c r="AE21" s="233"/>
      <c r="AF21" s="233"/>
      <c r="AG21" s="233"/>
      <c r="AH21" s="272"/>
      <c r="AI21" s="233"/>
      <c r="AJ21" s="233"/>
      <c r="AK21" s="233"/>
      <c r="AL21" s="233"/>
      <c r="AM21" s="233"/>
      <c r="AN21" s="233"/>
      <c r="AO21" s="233"/>
      <c r="AP21" s="233"/>
      <c r="AQ21" s="233"/>
      <c r="AR21" s="234"/>
      <c r="AS21" s="234"/>
      <c r="AT21" s="235"/>
      <c r="AU21" s="236"/>
      <c r="AV21" s="235"/>
      <c r="AW21" s="237"/>
      <c r="AX21" s="236"/>
      <c r="AY21" s="235"/>
      <c r="AZ21" s="236"/>
    </row>
    <row r="22" spans="1:52" ht="34.5" customHeight="1">
      <c r="A22" s="126" t="s">
        <v>45</v>
      </c>
      <c r="B22" s="166" t="s">
        <v>375</v>
      </c>
      <c r="C22" s="167">
        <f>G22*0.66</f>
        <v>-4.62</v>
      </c>
      <c r="D22" s="168">
        <f>E22+F22</f>
        <v>21</v>
      </c>
      <c r="E22" s="211">
        <f>COUNTIF(N22:AQ22,"W")+COUNTIF(N22:AQ22,"WL")+COUNTIF(N22:AQ22,"WLL")+COUNTIF(N22:AQ22,"WW")+COUNTIF(N22:AQ22,"WW")+COUNTIF(N22:AQ22,"WWL")+COUNTIF(N22:AQ22,"WWL")+COUNTIF(N22:AQ22,"WWW")+COUNTIF(N22:AQ22,"WWW")+COUNTIF(N22:AQ22,"WWW")</f>
        <v>7</v>
      </c>
      <c r="F22" s="211">
        <f>COUNTIF(N22:AQ22,"L")+COUNTIF(N22:AQ22,"WL")+COUNTIF(N22:AQ22,"WWL")+COUNTIF(N22:AQ22,"LL")+COUNTIF(N22:AQ22,"LL")+COUNTIF(N22:AQ22,"WLL")+COUNTIF(N22:AQ22,"WLL")+COUNTIF(N22:AQ22,"LLL")+COUNTIF(N22:AQ22,"LLL")+COUNTIF(N22:AQ22,"LLL")</f>
        <v>14</v>
      </c>
      <c r="G22" s="127">
        <f>E22-F22</f>
        <v>-7</v>
      </c>
      <c r="H22" s="127">
        <f>SUM(E22/D22%)</f>
        <v>33.333333333333336</v>
      </c>
      <c r="I22" s="139">
        <v>9</v>
      </c>
      <c r="J22" s="139">
        <v>4</v>
      </c>
      <c r="K22" s="139">
        <v>4</v>
      </c>
      <c r="L22" s="139">
        <v>7</v>
      </c>
      <c r="M22" s="139">
        <v>5</v>
      </c>
      <c r="N22" s="144" t="s">
        <v>11</v>
      </c>
      <c r="O22" s="144"/>
      <c r="P22" s="144" t="s">
        <v>11</v>
      </c>
      <c r="Q22" s="144" t="s">
        <v>11</v>
      </c>
      <c r="R22" s="144" t="s">
        <v>10</v>
      </c>
      <c r="S22" s="144"/>
      <c r="T22" s="144" t="s">
        <v>10</v>
      </c>
      <c r="U22" s="144" t="s">
        <v>11</v>
      </c>
      <c r="V22" s="273" t="s">
        <v>10</v>
      </c>
      <c r="W22" s="144" t="s">
        <v>10</v>
      </c>
      <c r="X22" s="144" t="s">
        <v>11</v>
      </c>
      <c r="Y22" s="144"/>
      <c r="Z22" s="144" t="s">
        <v>11</v>
      </c>
      <c r="AA22" s="144" t="s">
        <v>10</v>
      </c>
      <c r="AB22" s="144" t="s">
        <v>11</v>
      </c>
      <c r="AC22" s="144" t="s">
        <v>11</v>
      </c>
      <c r="AD22" s="144"/>
      <c r="AE22" s="144" t="s">
        <v>10</v>
      </c>
      <c r="AF22" s="144" t="s">
        <v>11</v>
      </c>
      <c r="AG22" s="144" t="s">
        <v>11</v>
      </c>
      <c r="AH22" s="273"/>
      <c r="AI22" s="144" t="s">
        <v>11</v>
      </c>
      <c r="AJ22" s="144" t="s">
        <v>10</v>
      </c>
      <c r="AK22" s="144" t="s">
        <v>11</v>
      </c>
      <c r="AL22" s="144" t="s">
        <v>11</v>
      </c>
      <c r="AM22" s="144" t="s">
        <v>11</v>
      </c>
      <c r="AN22" s="144"/>
      <c r="AO22" s="144"/>
      <c r="AP22" s="144"/>
      <c r="AQ22" s="144"/>
      <c r="AR22" s="69"/>
      <c r="AS22" s="69"/>
      <c r="AT22" s="3"/>
      <c r="AU22" s="62"/>
      <c r="AV22" s="3"/>
      <c r="AW22" s="2"/>
      <c r="AX22" s="62"/>
      <c r="AY22" s="3"/>
      <c r="AZ22" s="62"/>
    </row>
    <row r="23" spans="1:52" ht="34.5" customHeight="1">
      <c r="A23" s="178" t="s">
        <v>46</v>
      </c>
      <c r="B23" s="166" t="s">
        <v>375</v>
      </c>
      <c r="C23" s="167">
        <f t="shared" si="6"/>
        <v>2.64</v>
      </c>
      <c r="D23" s="168">
        <f t="shared" si="0"/>
        <v>14</v>
      </c>
      <c r="E23" s="211">
        <f t="shared" si="3"/>
        <v>9</v>
      </c>
      <c r="F23" s="211">
        <f t="shared" si="4"/>
        <v>5</v>
      </c>
      <c r="G23" s="127">
        <f t="shared" si="1"/>
        <v>4</v>
      </c>
      <c r="H23" s="127">
        <f t="shared" si="7"/>
        <v>64.28571428571428</v>
      </c>
      <c r="I23" s="139">
        <v>9</v>
      </c>
      <c r="J23" s="139">
        <v>9</v>
      </c>
      <c r="K23" s="139">
        <v>6</v>
      </c>
      <c r="L23" s="139">
        <v>-3</v>
      </c>
      <c r="M23" s="139">
        <v>0</v>
      </c>
      <c r="N23" s="144"/>
      <c r="O23" s="144"/>
      <c r="P23" s="144"/>
      <c r="Q23" s="144"/>
      <c r="R23" s="144"/>
      <c r="S23" s="144"/>
      <c r="T23" s="144"/>
      <c r="U23" s="144"/>
      <c r="V23" s="273" t="s">
        <v>10</v>
      </c>
      <c r="W23" s="144"/>
      <c r="X23" s="144" t="s">
        <v>11</v>
      </c>
      <c r="Y23" s="144" t="s">
        <v>10</v>
      </c>
      <c r="Z23" s="144" t="s">
        <v>11</v>
      </c>
      <c r="AA23" s="144" t="s">
        <v>10</v>
      </c>
      <c r="AB23" s="144" t="s">
        <v>10</v>
      </c>
      <c r="AC23" s="144" t="s">
        <v>11</v>
      </c>
      <c r="AD23" s="144"/>
      <c r="AE23" s="144" t="s">
        <v>10</v>
      </c>
      <c r="AF23" s="144"/>
      <c r="AG23" s="144" t="s">
        <v>10</v>
      </c>
      <c r="AI23" s="144" t="s">
        <v>10</v>
      </c>
      <c r="AJ23" s="144" t="s">
        <v>10</v>
      </c>
      <c r="AK23" s="144" t="s">
        <v>11</v>
      </c>
      <c r="AL23" s="144" t="s">
        <v>11</v>
      </c>
      <c r="AM23" s="144" t="s">
        <v>10</v>
      </c>
      <c r="AN23" s="144"/>
      <c r="AO23" s="144"/>
      <c r="AP23" s="144"/>
      <c r="AQ23" s="144"/>
      <c r="AR23" s="69"/>
      <c r="AS23" s="69"/>
      <c r="AT23" s="3"/>
      <c r="AU23" s="62"/>
      <c r="AV23" s="3"/>
      <c r="AW23" s="2"/>
      <c r="AX23" s="62"/>
      <c r="AY23" s="3"/>
      <c r="AZ23" s="62"/>
    </row>
    <row r="24" spans="1:52" ht="34.5" customHeight="1" hidden="1">
      <c r="A24" s="178" t="s">
        <v>47</v>
      </c>
      <c r="B24" s="166" t="s">
        <v>44</v>
      </c>
      <c r="C24" s="167">
        <f t="shared" si="6"/>
        <v>0</v>
      </c>
      <c r="D24" s="168">
        <f>E24+F24</f>
        <v>0</v>
      </c>
      <c r="E24" s="211">
        <f t="shared" si="3"/>
        <v>0</v>
      </c>
      <c r="F24" s="211">
        <f t="shared" si="4"/>
        <v>0</v>
      </c>
      <c r="G24" s="127">
        <f>E24-F24</f>
        <v>0</v>
      </c>
      <c r="H24" s="127" t="e">
        <f t="shared" si="7"/>
        <v>#DIV/0!</v>
      </c>
      <c r="I24" s="139">
        <v>17</v>
      </c>
      <c r="J24" s="139">
        <v>17</v>
      </c>
      <c r="K24" s="139"/>
      <c r="L24" s="139"/>
      <c r="M24" s="139"/>
      <c r="N24" s="144"/>
      <c r="O24" s="144"/>
      <c r="P24" s="144"/>
      <c r="Q24" s="144"/>
      <c r="R24" s="144"/>
      <c r="S24" s="144"/>
      <c r="T24" s="144"/>
      <c r="U24" s="144"/>
      <c r="V24" s="27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273"/>
      <c r="AI24" s="144"/>
      <c r="AJ24" s="144"/>
      <c r="AK24" s="144"/>
      <c r="AL24" s="144"/>
      <c r="AM24" s="144"/>
      <c r="AN24" s="144"/>
      <c r="AO24" s="144"/>
      <c r="AP24" s="144"/>
      <c r="AQ24" s="144"/>
      <c r="AR24" s="69"/>
      <c r="AS24" s="69"/>
      <c r="AT24" s="3"/>
      <c r="AU24" s="62"/>
      <c r="AV24" s="3"/>
      <c r="AW24" s="2"/>
      <c r="AX24" s="62"/>
      <c r="AY24" s="3"/>
      <c r="AZ24" s="62"/>
    </row>
    <row r="25" spans="1:52" s="190" customFormat="1" ht="34.5" customHeight="1" hidden="1">
      <c r="A25" s="179" t="s">
        <v>204</v>
      </c>
      <c r="B25" s="180" t="s">
        <v>44</v>
      </c>
      <c r="C25" s="181">
        <f t="shared" si="6"/>
        <v>0</v>
      </c>
      <c r="D25" s="182">
        <f t="shared" si="0"/>
        <v>0</v>
      </c>
      <c r="E25" s="224">
        <f t="shared" si="3"/>
        <v>0</v>
      </c>
      <c r="F25" s="224">
        <f t="shared" si="4"/>
        <v>0</v>
      </c>
      <c r="G25" s="183">
        <f t="shared" si="1"/>
        <v>0</v>
      </c>
      <c r="H25" s="183" t="e">
        <f t="shared" si="7"/>
        <v>#DIV/0!</v>
      </c>
      <c r="I25" s="184"/>
      <c r="J25" s="184"/>
      <c r="K25" s="184"/>
      <c r="L25" s="184"/>
      <c r="M25" s="184"/>
      <c r="N25" s="185"/>
      <c r="O25" s="185"/>
      <c r="P25" s="185"/>
      <c r="Q25" s="185"/>
      <c r="R25" s="185"/>
      <c r="S25" s="185"/>
      <c r="T25" s="185"/>
      <c r="U25" s="185"/>
      <c r="V25" s="271"/>
      <c r="W25" s="185"/>
      <c r="X25" s="185"/>
      <c r="Y25" s="185"/>
      <c r="Z25" s="185"/>
      <c r="AA25" s="185"/>
      <c r="AB25" s="192"/>
      <c r="AC25" s="185"/>
      <c r="AD25" s="185"/>
      <c r="AE25" s="185"/>
      <c r="AF25" s="185"/>
      <c r="AG25" s="185"/>
      <c r="AH25" s="271"/>
      <c r="AI25" s="185"/>
      <c r="AJ25" s="185"/>
      <c r="AK25" s="185"/>
      <c r="AL25" s="144"/>
      <c r="AM25" s="144"/>
      <c r="AN25" s="144"/>
      <c r="AO25" s="144"/>
      <c r="AP25" s="144"/>
      <c r="AQ25" s="144"/>
      <c r="AR25" s="186"/>
      <c r="AS25" s="186"/>
      <c r="AT25" s="187"/>
      <c r="AU25" s="188"/>
      <c r="AV25" s="187"/>
      <c r="AW25" s="189"/>
      <c r="AX25" s="188"/>
      <c r="AY25" s="187"/>
      <c r="AZ25" s="188"/>
    </row>
    <row r="26" spans="1:52" ht="34.5" customHeight="1" hidden="1">
      <c r="A26" s="178" t="s">
        <v>292</v>
      </c>
      <c r="B26" s="166" t="s">
        <v>44</v>
      </c>
      <c r="C26" s="167">
        <f t="shared" si="6"/>
        <v>0</v>
      </c>
      <c r="D26" s="168">
        <f t="shared" si="0"/>
        <v>0</v>
      </c>
      <c r="E26" s="211">
        <f t="shared" si="3"/>
        <v>0</v>
      </c>
      <c r="F26" s="211">
        <f t="shared" si="4"/>
        <v>0</v>
      </c>
      <c r="G26" s="127">
        <f>E26-F26</f>
        <v>0</v>
      </c>
      <c r="H26" s="127" t="e">
        <f t="shared" si="7"/>
        <v>#DIV/0!</v>
      </c>
      <c r="I26" s="139">
        <v>17</v>
      </c>
      <c r="J26" s="139">
        <v>20</v>
      </c>
      <c r="K26" s="139"/>
      <c r="L26" s="139"/>
      <c r="M26" s="139"/>
      <c r="N26" s="144"/>
      <c r="O26" s="144"/>
      <c r="P26" s="144"/>
      <c r="Q26" s="144"/>
      <c r="R26" s="144"/>
      <c r="S26" s="144"/>
      <c r="T26" s="144"/>
      <c r="U26" s="144"/>
      <c r="V26" s="273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273"/>
      <c r="AI26" s="144"/>
      <c r="AJ26" s="144"/>
      <c r="AK26" s="144"/>
      <c r="AL26" s="144"/>
      <c r="AM26" s="144"/>
      <c r="AN26" s="144"/>
      <c r="AO26" s="144"/>
      <c r="AP26" s="144"/>
      <c r="AQ26" s="144"/>
      <c r="AR26" s="69"/>
      <c r="AS26" s="69"/>
      <c r="AT26" s="3"/>
      <c r="AU26" s="62"/>
      <c r="AV26" s="3"/>
      <c r="AW26" s="2"/>
      <c r="AX26" s="62"/>
      <c r="AY26" s="3"/>
      <c r="AZ26" s="62"/>
    </row>
    <row r="27" spans="1:52" ht="34.5" customHeight="1">
      <c r="A27" s="126" t="s">
        <v>47</v>
      </c>
      <c r="B27" s="166" t="s">
        <v>375</v>
      </c>
      <c r="C27" s="167">
        <f>G27*0.66</f>
        <v>2.64</v>
      </c>
      <c r="D27" s="168">
        <f>E27+F27</f>
        <v>10</v>
      </c>
      <c r="E27" s="211">
        <f>COUNTIF(N27:AQ27,"W")+COUNTIF(N27:AQ27,"WL")+COUNTIF(N27:AQ27,"WLL")+COUNTIF(N27:AQ27,"WW")+COUNTIF(N27:AQ27,"WW")+COUNTIF(N27:AQ27,"WWL")+COUNTIF(N27:AQ27,"WWL")+COUNTIF(N27:AQ27,"WWW")+COUNTIF(N27:AQ27,"WWW")+COUNTIF(N27:AQ27,"WWW")</f>
        <v>7</v>
      </c>
      <c r="F27" s="211">
        <f>COUNTIF(N27:AQ27,"L")+COUNTIF(N27:AQ27,"WL")+COUNTIF(N27:AQ27,"WWL")+COUNTIF(N27:AQ27,"LL")+COUNTIF(N27:AQ27,"LL")+COUNTIF(N27:AQ27,"WLL")+COUNTIF(N27:AQ27,"WLL")+COUNTIF(N27:AQ27,"LLL")+COUNTIF(N27:AQ27,"LLL")+COUNTIF(N27:AQ27,"LLL")</f>
        <v>3</v>
      </c>
      <c r="G27" s="127">
        <f>E27-F27</f>
        <v>4</v>
      </c>
      <c r="H27" s="127">
        <f>SUM(E27/D27%)</f>
        <v>70</v>
      </c>
      <c r="I27" s="139">
        <v>17</v>
      </c>
      <c r="J27" s="139">
        <v>17</v>
      </c>
      <c r="K27" s="139">
        <v>21</v>
      </c>
      <c r="L27" s="139">
        <v>26</v>
      </c>
      <c r="M27" s="139">
        <v>26</v>
      </c>
      <c r="N27" s="144" t="s">
        <v>11</v>
      </c>
      <c r="O27" s="144"/>
      <c r="P27" s="144" t="s">
        <v>10</v>
      </c>
      <c r="Q27" s="144" t="s">
        <v>10</v>
      </c>
      <c r="R27" s="144" t="s">
        <v>10</v>
      </c>
      <c r="S27" s="144"/>
      <c r="T27" s="144" t="s">
        <v>11</v>
      </c>
      <c r="U27" s="144" t="s">
        <v>11</v>
      </c>
      <c r="V27" s="273"/>
      <c r="W27" s="144" t="s">
        <v>10</v>
      </c>
      <c r="X27" s="144"/>
      <c r="Y27" s="144" t="s">
        <v>10</v>
      </c>
      <c r="Z27" s="144" t="s">
        <v>10</v>
      </c>
      <c r="AA27" s="144"/>
      <c r="AB27" s="144"/>
      <c r="AC27" s="144"/>
      <c r="AD27" s="144"/>
      <c r="AE27" s="144"/>
      <c r="AF27" s="144" t="s">
        <v>10</v>
      </c>
      <c r="AG27" s="144"/>
      <c r="AH27" s="273"/>
      <c r="AI27" s="144"/>
      <c r="AJ27" s="144"/>
      <c r="AK27" s="144"/>
      <c r="AL27" s="144"/>
      <c r="AM27" s="144"/>
      <c r="AN27" s="144"/>
      <c r="AO27" s="144"/>
      <c r="AP27" s="144"/>
      <c r="AQ27" s="144"/>
      <c r="AR27" s="69"/>
      <c r="AS27" s="69"/>
      <c r="AT27" s="3"/>
      <c r="AU27" s="62"/>
      <c r="AV27" s="3"/>
      <c r="AW27" s="2"/>
      <c r="AX27" s="62"/>
      <c r="AY27" s="3"/>
      <c r="AZ27" s="62"/>
    </row>
    <row r="28" spans="1:52" ht="34.5" customHeight="1">
      <c r="A28" s="179" t="s">
        <v>331</v>
      </c>
      <c r="B28" s="166" t="s">
        <v>375</v>
      </c>
      <c r="C28" s="167">
        <f>G28*0.66</f>
        <v>0</v>
      </c>
      <c r="D28" s="168">
        <f>E28+F28</f>
        <v>0</v>
      </c>
      <c r="E28" s="211">
        <f>COUNTIF(N28:AQ28,"W")+COUNTIF(N28:AQ28,"WL")+COUNTIF(N28:AQ28,"WLL")+COUNTIF(N28:AQ28,"WW")+COUNTIF(N28:AQ28,"WW")+COUNTIF(N28:AQ28,"WWL")+COUNTIF(N28:AQ28,"WWL")+COUNTIF(N28:AQ28,"WWW")+COUNTIF(N28:AQ28,"WWW")+COUNTIF(N28:AQ28,"WWW")</f>
        <v>0</v>
      </c>
      <c r="F28" s="211">
        <f>COUNTIF(N28:AQ28,"L")+COUNTIF(N28:AQ28,"WL")+COUNTIF(N28:AQ28,"WWL")+COUNTIF(N28:AQ28,"LL")+COUNTIF(N28:AQ28,"LL")+COUNTIF(N28:AQ28,"WLL")+COUNTIF(N28:AQ28,"WLL")+COUNTIF(N28:AQ28,"LLL")+COUNTIF(N28:AQ28,"LLL")+COUNTIF(N28:AQ28,"LLL")</f>
        <v>0</v>
      </c>
      <c r="G28" s="127">
        <f>E28-F28</f>
        <v>0</v>
      </c>
      <c r="H28" s="127" t="e">
        <f>SUM(E28/D28%)</f>
        <v>#DIV/0!</v>
      </c>
      <c r="I28" s="139" t="s">
        <v>43</v>
      </c>
      <c r="J28" s="139">
        <v>23</v>
      </c>
      <c r="K28" s="139">
        <v>28</v>
      </c>
      <c r="L28" s="139">
        <v>22</v>
      </c>
      <c r="M28" s="139">
        <v>22</v>
      </c>
      <c r="N28" s="144"/>
      <c r="O28" s="144"/>
      <c r="P28" s="144"/>
      <c r="Q28" s="144"/>
      <c r="R28" s="144"/>
      <c r="S28" s="144"/>
      <c r="T28" s="144"/>
      <c r="U28" s="144"/>
      <c r="V28" s="273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273"/>
      <c r="AI28" s="144"/>
      <c r="AJ28" s="144"/>
      <c r="AK28" s="144"/>
      <c r="AL28" s="144"/>
      <c r="AM28" s="144"/>
      <c r="AN28" s="144"/>
      <c r="AO28" s="144"/>
      <c r="AP28" s="144"/>
      <c r="AQ28" s="144"/>
      <c r="AR28" s="69"/>
      <c r="AS28" s="69"/>
      <c r="AT28" s="3"/>
      <c r="AU28" s="62"/>
      <c r="AV28" s="3"/>
      <c r="AW28" s="2"/>
      <c r="AX28" s="62"/>
      <c r="AY28" s="3"/>
      <c r="AZ28" s="62"/>
    </row>
    <row r="29" spans="1:52" s="195" customFormat="1" ht="34.5" customHeight="1">
      <c r="A29" s="126" t="s">
        <v>238</v>
      </c>
      <c r="B29" s="166" t="s">
        <v>375</v>
      </c>
      <c r="C29" s="167">
        <f t="shared" si="6"/>
        <v>2.64</v>
      </c>
      <c r="D29" s="168">
        <f aca="true" t="shared" si="8" ref="D29:D62">E29+F29</f>
        <v>20</v>
      </c>
      <c r="E29" s="211">
        <f t="shared" si="3"/>
        <v>12</v>
      </c>
      <c r="F29" s="211">
        <f t="shared" si="4"/>
        <v>8</v>
      </c>
      <c r="G29" s="127">
        <f>E29-F29</f>
        <v>4</v>
      </c>
      <c r="H29" s="127">
        <f t="shared" si="7"/>
        <v>60</v>
      </c>
      <c r="I29" s="191">
        <v>26</v>
      </c>
      <c r="J29" s="191">
        <v>25</v>
      </c>
      <c r="K29" s="191">
        <v>10</v>
      </c>
      <c r="L29" s="191">
        <v>0</v>
      </c>
      <c r="M29" s="191">
        <v>0</v>
      </c>
      <c r="N29" s="192"/>
      <c r="O29" s="192"/>
      <c r="P29" s="192" t="s">
        <v>11</v>
      </c>
      <c r="Q29" s="192" t="s">
        <v>11</v>
      </c>
      <c r="R29" s="192" t="s">
        <v>11</v>
      </c>
      <c r="S29" s="192"/>
      <c r="T29" s="192" t="s">
        <v>10</v>
      </c>
      <c r="U29" s="192" t="s">
        <v>11</v>
      </c>
      <c r="V29" s="271" t="s">
        <v>10</v>
      </c>
      <c r="W29" s="192" t="s">
        <v>10</v>
      </c>
      <c r="X29" s="192" t="s">
        <v>10</v>
      </c>
      <c r="Y29" s="192" t="s">
        <v>10</v>
      </c>
      <c r="Z29" s="192"/>
      <c r="AA29" s="192" t="s">
        <v>10</v>
      </c>
      <c r="AB29" s="192" t="s">
        <v>11</v>
      </c>
      <c r="AC29" s="192" t="s">
        <v>10</v>
      </c>
      <c r="AD29" s="192"/>
      <c r="AE29" s="192" t="s">
        <v>10</v>
      </c>
      <c r="AF29" s="192" t="s">
        <v>11</v>
      </c>
      <c r="AG29" s="192" t="s">
        <v>10</v>
      </c>
      <c r="AH29" s="271"/>
      <c r="AI29" s="192" t="s">
        <v>11</v>
      </c>
      <c r="AJ29" s="192" t="s">
        <v>10</v>
      </c>
      <c r="AK29" s="192" t="s">
        <v>10</v>
      </c>
      <c r="AL29" s="144" t="s">
        <v>10</v>
      </c>
      <c r="AM29" s="144" t="s">
        <v>11</v>
      </c>
      <c r="AN29" s="144"/>
      <c r="AO29" s="144"/>
      <c r="AP29" s="144"/>
      <c r="AQ29" s="144"/>
      <c r="AR29" s="69"/>
      <c r="AS29" s="69"/>
      <c r="AT29" s="63"/>
      <c r="AU29" s="193"/>
      <c r="AV29" s="63"/>
      <c r="AW29" s="194"/>
      <c r="AX29" s="193"/>
      <c r="AY29" s="63"/>
      <c r="AZ29" s="193"/>
    </row>
    <row r="30" spans="1:52" ht="34.5" customHeight="1">
      <c r="A30" s="178" t="s">
        <v>239</v>
      </c>
      <c r="B30" s="166" t="s">
        <v>375</v>
      </c>
      <c r="C30" s="167">
        <f t="shared" si="6"/>
        <v>-1.32</v>
      </c>
      <c r="D30" s="168">
        <f t="shared" si="8"/>
        <v>22</v>
      </c>
      <c r="E30" s="211">
        <f t="shared" si="3"/>
        <v>10</v>
      </c>
      <c r="F30" s="211">
        <f t="shared" si="4"/>
        <v>12</v>
      </c>
      <c r="G30" s="127">
        <f>E30-F30</f>
        <v>-2</v>
      </c>
      <c r="H30" s="127">
        <f t="shared" si="7"/>
        <v>45.45454545454545</v>
      </c>
      <c r="I30" s="139">
        <v>27</v>
      </c>
      <c r="J30" s="139">
        <v>28</v>
      </c>
      <c r="K30" s="139">
        <v>18</v>
      </c>
      <c r="L30" s="139">
        <v>12</v>
      </c>
      <c r="M30" s="139">
        <v>10</v>
      </c>
      <c r="N30" s="144" t="s">
        <v>11</v>
      </c>
      <c r="O30" s="144"/>
      <c r="P30" s="144" t="s">
        <v>11</v>
      </c>
      <c r="Q30" s="144" t="s">
        <v>10</v>
      </c>
      <c r="R30" s="144" t="s">
        <v>11</v>
      </c>
      <c r="S30" s="144"/>
      <c r="T30" s="144" t="s">
        <v>10</v>
      </c>
      <c r="U30" s="144" t="s">
        <v>11</v>
      </c>
      <c r="V30" s="273" t="s">
        <v>11</v>
      </c>
      <c r="W30" s="144" t="s">
        <v>11</v>
      </c>
      <c r="X30" s="144" t="s">
        <v>11</v>
      </c>
      <c r="Y30" s="144" t="s">
        <v>10</v>
      </c>
      <c r="Z30" s="144" t="s">
        <v>10</v>
      </c>
      <c r="AA30" s="144" t="s">
        <v>10</v>
      </c>
      <c r="AB30" s="144" t="s">
        <v>10</v>
      </c>
      <c r="AC30" s="144" t="s">
        <v>11</v>
      </c>
      <c r="AD30" s="144"/>
      <c r="AE30" s="144" t="s">
        <v>11</v>
      </c>
      <c r="AF30" s="144" t="s">
        <v>10</v>
      </c>
      <c r="AG30" s="144" t="s">
        <v>10</v>
      </c>
      <c r="AH30" s="273"/>
      <c r="AI30" s="144" t="s">
        <v>10</v>
      </c>
      <c r="AJ30" s="144" t="s">
        <v>10</v>
      </c>
      <c r="AK30" s="144" t="s">
        <v>11</v>
      </c>
      <c r="AL30" s="144" t="s">
        <v>11</v>
      </c>
      <c r="AM30" s="144" t="s">
        <v>11</v>
      </c>
      <c r="AN30" s="144"/>
      <c r="AO30" s="144"/>
      <c r="AP30" s="144"/>
      <c r="AQ30" s="144"/>
      <c r="AR30" s="69"/>
      <c r="AS30" s="69"/>
      <c r="AT30" s="3"/>
      <c r="AU30" s="62"/>
      <c r="AV30" s="3"/>
      <c r="AW30" s="2"/>
      <c r="AX30" s="62"/>
      <c r="AY30" s="3"/>
      <c r="AZ30" s="62"/>
    </row>
    <row r="31" spans="1:52" s="190" customFormat="1" ht="34.5" customHeight="1" hidden="1">
      <c r="A31" s="179" t="s">
        <v>48</v>
      </c>
      <c r="B31" s="180" t="s">
        <v>44</v>
      </c>
      <c r="C31" s="181">
        <f t="shared" si="6"/>
        <v>0</v>
      </c>
      <c r="D31" s="182">
        <f t="shared" si="8"/>
        <v>0</v>
      </c>
      <c r="E31" s="224">
        <f t="shared" si="3"/>
        <v>0</v>
      </c>
      <c r="F31" s="224">
        <f t="shared" si="4"/>
        <v>0</v>
      </c>
      <c r="G31" s="183">
        <f t="shared" si="1"/>
        <v>0</v>
      </c>
      <c r="H31" s="183" t="e">
        <f t="shared" si="7"/>
        <v>#DIV/0!</v>
      </c>
      <c r="I31" s="184"/>
      <c r="J31" s="184"/>
      <c r="K31" s="184"/>
      <c r="L31" s="184"/>
      <c r="M31" s="184"/>
      <c r="N31" s="185"/>
      <c r="O31" s="185"/>
      <c r="P31" s="185"/>
      <c r="Q31" s="185"/>
      <c r="R31" s="185"/>
      <c r="S31" s="185"/>
      <c r="T31" s="185"/>
      <c r="U31" s="185"/>
      <c r="V31" s="271"/>
      <c r="W31" s="185"/>
      <c r="X31" s="185"/>
      <c r="Y31" s="185"/>
      <c r="Z31" s="185"/>
      <c r="AA31" s="185"/>
      <c r="AB31" s="192"/>
      <c r="AC31" s="185"/>
      <c r="AD31" s="185"/>
      <c r="AE31" s="185"/>
      <c r="AF31" s="185"/>
      <c r="AG31" s="185"/>
      <c r="AH31" s="271"/>
      <c r="AI31" s="185"/>
      <c r="AJ31" s="185"/>
      <c r="AK31" s="185"/>
      <c r="AL31" s="144"/>
      <c r="AM31" s="144"/>
      <c r="AN31" s="144"/>
      <c r="AO31" s="144"/>
      <c r="AP31" s="144"/>
      <c r="AQ31" s="144"/>
      <c r="AR31" s="186"/>
      <c r="AS31" s="186"/>
      <c r="AT31" s="187"/>
      <c r="AU31" s="188"/>
      <c r="AV31" s="187"/>
      <c r="AW31" s="189"/>
      <c r="AX31" s="188"/>
      <c r="AY31" s="187"/>
      <c r="AZ31" s="188"/>
    </row>
    <row r="32" spans="1:52" s="190" customFormat="1" ht="34.5" customHeight="1" hidden="1">
      <c r="A32" s="179" t="s">
        <v>225</v>
      </c>
      <c r="B32" s="180" t="s">
        <v>44</v>
      </c>
      <c r="C32" s="181">
        <f t="shared" si="6"/>
        <v>0</v>
      </c>
      <c r="D32" s="182">
        <f t="shared" si="8"/>
        <v>0</v>
      </c>
      <c r="E32" s="224">
        <f t="shared" si="3"/>
        <v>0</v>
      </c>
      <c r="F32" s="224">
        <f t="shared" si="4"/>
        <v>0</v>
      </c>
      <c r="G32" s="183">
        <f aca="true" t="shared" si="9" ref="G32:G38">E32-F32</f>
        <v>0</v>
      </c>
      <c r="H32" s="183" t="e">
        <f t="shared" si="7"/>
        <v>#DIV/0!</v>
      </c>
      <c r="I32" s="184"/>
      <c r="J32" s="184"/>
      <c r="K32" s="184"/>
      <c r="L32" s="184"/>
      <c r="M32" s="184"/>
      <c r="N32" s="185"/>
      <c r="O32" s="185"/>
      <c r="P32" s="185"/>
      <c r="Q32" s="185"/>
      <c r="R32" s="185"/>
      <c r="S32" s="185"/>
      <c r="T32" s="185"/>
      <c r="U32" s="185"/>
      <c r="V32" s="271"/>
      <c r="W32" s="185"/>
      <c r="X32" s="185"/>
      <c r="Y32" s="185"/>
      <c r="Z32" s="185"/>
      <c r="AA32" s="185"/>
      <c r="AB32" s="192"/>
      <c r="AC32" s="185"/>
      <c r="AD32" s="185"/>
      <c r="AE32" s="185"/>
      <c r="AF32" s="185"/>
      <c r="AG32" s="185"/>
      <c r="AH32" s="271"/>
      <c r="AI32" s="185"/>
      <c r="AJ32" s="185"/>
      <c r="AK32" s="185"/>
      <c r="AL32" s="144"/>
      <c r="AM32" s="144"/>
      <c r="AN32" s="144"/>
      <c r="AO32" s="144"/>
      <c r="AP32" s="144"/>
      <c r="AQ32" s="144"/>
      <c r="AR32" s="186"/>
      <c r="AS32" s="186"/>
      <c r="AT32" s="187"/>
      <c r="AU32" s="188"/>
      <c r="AV32" s="187"/>
      <c r="AW32" s="189"/>
      <c r="AX32" s="188"/>
      <c r="AY32" s="187"/>
      <c r="AZ32" s="188"/>
    </row>
    <row r="33" spans="1:52" s="190" customFormat="1" ht="34.5" customHeight="1" hidden="1">
      <c r="A33" s="179" t="s">
        <v>205</v>
      </c>
      <c r="B33" s="180" t="s">
        <v>44</v>
      </c>
      <c r="C33" s="181">
        <f t="shared" si="6"/>
        <v>0</v>
      </c>
      <c r="D33" s="182">
        <f t="shared" si="8"/>
        <v>0</v>
      </c>
      <c r="E33" s="224">
        <f t="shared" si="3"/>
        <v>0</v>
      </c>
      <c r="F33" s="224">
        <f t="shared" si="4"/>
        <v>0</v>
      </c>
      <c r="G33" s="183">
        <f t="shared" si="9"/>
        <v>0</v>
      </c>
      <c r="H33" s="183" t="e">
        <f t="shared" si="7"/>
        <v>#DIV/0!</v>
      </c>
      <c r="I33" s="184"/>
      <c r="J33" s="184"/>
      <c r="K33" s="184"/>
      <c r="L33" s="184"/>
      <c r="M33" s="184"/>
      <c r="N33" s="185"/>
      <c r="O33" s="185"/>
      <c r="P33" s="185"/>
      <c r="Q33" s="185"/>
      <c r="R33" s="185"/>
      <c r="S33" s="185"/>
      <c r="T33" s="185"/>
      <c r="U33" s="185"/>
      <c r="V33" s="271"/>
      <c r="W33" s="185"/>
      <c r="X33" s="185"/>
      <c r="Y33" s="185"/>
      <c r="Z33" s="185"/>
      <c r="AA33" s="185"/>
      <c r="AB33" s="192"/>
      <c r="AC33" s="185"/>
      <c r="AD33" s="185"/>
      <c r="AE33" s="185"/>
      <c r="AF33" s="185"/>
      <c r="AG33" s="185"/>
      <c r="AH33" s="271"/>
      <c r="AI33" s="185"/>
      <c r="AJ33" s="185"/>
      <c r="AK33" s="185"/>
      <c r="AL33" s="144"/>
      <c r="AM33" s="144"/>
      <c r="AN33" s="144"/>
      <c r="AO33" s="144"/>
      <c r="AP33" s="144"/>
      <c r="AQ33" s="144"/>
      <c r="AR33" s="186"/>
      <c r="AS33" s="186"/>
      <c r="AT33" s="187"/>
      <c r="AU33" s="188"/>
      <c r="AV33" s="187"/>
      <c r="AW33" s="189"/>
      <c r="AX33" s="188"/>
      <c r="AY33" s="187"/>
      <c r="AZ33" s="188"/>
    </row>
    <row r="34" spans="1:52" s="190" customFormat="1" ht="34.5" customHeight="1" hidden="1">
      <c r="A34" s="179" t="s">
        <v>210</v>
      </c>
      <c r="B34" s="180" t="s">
        <v>44</v>
      </c>
      <c r="C34" s="181">
        <f t="shared" si="6"/>
        <v>0</v>
      </c>
      <c r="D34" s="182">
        <f t="shared" si="8"/>
        <v>0</v>
      </c>
      <c r="E34" s="224">
        <f t="shared" si="3"/>
        <v>0</v>
      </c>
      <c r="F34" s="224">
        <f t="shared" si="4"/>
        <v>0</v>
      </c>
      <c r="G34" s="183">
        <f t="shared" si="9"/>
        <v>0</v>
      </c>
      <c r="H34" s="183" t="e">
        <f t="shared" si="7"/>
        <v>#DIV/0!</v>
      </c>
      <c r="I34" s="184"/>
      <c r="J34" s="184"/>
      <c r="K34" s="184"/>
      <c r="L34" s="184"/>
      <c r="M34" s="184"/>
      <c r="N34" s="185"/>
      <c r="O34" s="185"/>
      <c r="P34" s="185"/>
      <c r="Q34" s="185"/>
      <c r="R34" s="185"/>
      <c r="S34" s="185"/>
      <c r="T34" s="185"/>
      <c r="U34" s="185"/>
      <c r="V34" s="271"/>
      <c r="W34" s="185"/>
      <c r="X34" s="185"/>
      <c r="Y34" s="185"/>
      <c r="Z34" s="185"/>
      <c r="AA34" s="185"/>
      <c r="AB34" s="192"/>
      <c r="AC34" s="185"/>
      <c r="AD34" s="185"/>
      <c r="AE34" s="185"/>
      <c r="AF34" s="185"/>
      <c r="AG34" s="185"/>
      <c r="AH34" s="271"/>
      <c r="AI34" s="185"/>
      <c r="AJ34" s="185"/>
      <c r="AK34" s="185"/>
      <c r="AL34" s="144"/>
      <c r="AM34" s="144"/>
      <c r="AN34" s="144"/>
      <c r="AO34" s="144"/>
      <c r="AP34" s="144"/>
      <c r="AQ34" s="144"/>
      <c r="AR34" s="186"/>
      <c r="AS34" s="186"/>
      <c r="AT34" s="187"/>
      <c r="AU34" s="188"/>
      <c r="AV34" s="187"/>
      <c r="AW34" s="189"/>
      <c r="AX34" s="188"/>
      <c r="AY34" s="187"/>
      <c r="AZ34" s="188"/>
    </row>
    <row r="35" spans="1:52" s="190" customFormat="1" ht="34.5" customHeight="1" hidden="1">
      <c r="A35" s="179" t="s">
        <v>209</v>
      </c>
      <c r="B35" s="180" t="s">
        <v>44</v>
      </c>
      <c r="C35" s="181">
        <f t="shared" si="6"/>
        <v>0</v>
      </c>
      <c r="D35" s="182">
        <f t="shared" si="8"/>
        <v>0</v>
      </c>
      <c r="E35" s="224">
        <f t="shared" si="3"/>
        <v>0</v>
      </c>
      <c r="F35" s="224">
        <f t="shared" si="4"/>
        <v>0</v>
      </c>
      <c r="G35" s="183">
        <f t="shared" si="9"/>
        <v>0</v>
      </c>
      <c r="H35" s="183" t="e">
        <f t="shared" si="7"/>
        <v>#DIV/0!</v>
      </c>
      <c r="I35" s="184"/>
      <c r="J35" s="184"/>
      <c r="K35" s="184"/>
      <c r="L35" s="184"/>
      <c r="M35" s="184"/>
      <c r="N35" s="185"/>
      <c r="O35" s="185"/>
      <c r="P35" s="185"/>
      <c r="Q35" s="185"/>
      <c r="R35" s="185"/>
      <c r="S35" s="185"/>
      <c r="T35" s="185"/>
      <c r="U35" s="185"/>
      <c r="V35" s="271"/>
      <c r="W35" s="185"/>
      <c r="X35" s="185"/>
      <c r="Y35" s="185"/>
      <c r="Z35" s="185"/>
      <c r="AA35" s="185"/>
      <c r="AB35" s="192"/>
      <c r="AC35" s="185"/>
      <c r="AD35" s="185"/>
      <c r="AE35" s="185"/>
      <c r="AF35" s="185"/>
      <c r="AG35" s="185"/>
      <c r="AH35" s="271"/>
      <c r="AI35" s="185"/>
      <c r="AJ35" s="185"/>
      <c r="AK35" s="185"/>
      <c r="AL35" s="144"/>
      <c r="AM35" s="144"/>
      <c r="AN35" s="144"/>
      <c r="AO35" s="144"/>
      <c r="AP35" s="144"/>
      <c r="AQ35" s="144"/>
      <c r="AR35" s="186"/>
      <c r="AS35" s="186"/>
      <c r="AT35" s="187"/>
      <c r="AU35" s="188"/>
      <c r="AV35" s="187"/>
      <c r="AW35" s="189"/>
      <c r="AX35" s="188"/>
      <c r="AY35" s="187"/>
      <c r="AZ35" s="188"/>
    </row>
    <row r="36" spans="1:52" ht="34.5" customHeight="1">
      <c r="A36" s="179" t="s">
        <v>496</v>
      </c>
      <c r="B36" s="166" t="s">
        <v>375</v>
      </c>
      <c r="C36" s="167">
        <f>G36*0.66</f>
        <v>0.66</v>
      </c>
      <c r="D36" s="168">
        <f t="shared" si="8"/>
        <v>1</v>
      </c>
      <c r="E36" s="211">
        <f>COUNTIF(N36:AQ36,"W")+COUNTIF(N36:AQ36,"WL")+COUNTIF(N36:AQ36,"WLL")+COUNTIF(N36:AQ36,"WW")+COUNTIF(N36:AQ36,"WW")+COUNTIF(N36:AQ36,"WWL")+COUNTIF(N36:AQ36,"WWL")+COUNTIF(N36:AQ36,"WWW")+COUNTIF(N36:AQ36,"WWW")+COUNTIF(N36:AQ36,"WWW")</f>
        <v>1</v>
      </c>
      <c r="F36" s="211">
        <f>COUNTIF(N36:AQ36,"L")+COUNTIF(N36:AQ36,"WL")+COUNTIF(N36:AQ36,"WWL")+COUNTIF(N36:AQ36,"LL")+COUNTIF(N36:AQ36,"LL")+COUNTIF(N36:AQ36,"WLL")+COUNTIF(N36:AQ36,"WLL")+COUNTIF(N36:AQ36,"LLL")+COUNTIF(N36:AQ36,"LLL")+COUNTIF(N36:AQ36,"LLL")</f>
        <v>0</v>
      </c>
      <c r="G36" s="127">
        <f>E36-F36</f>
        <v>1</v>
      </c>
      <c r="H36" s="127">
        <f>SUM(E36/D36%)</f>
        <v>100</v>
      </c>
      <c r="I36" s="139">
        <v>15</v>
      </c>
      <c r="J36" s="139">
        <v>14</v>
      </c>
      <c r="K36" s="139">
        <v>14</v>
      </c>
      <c r="L36" s="139">
        <v>14</v>
      </c>
      <c r="M36" s="139">
        <v>14</v>
      </c>
      <c r="N36" s="144" t="s">
        <v>10</v>
      </c>
      <c r="O36" s="144"/>
      <c r="P36" s="144"/>
      <c r="Q36" s="144"/>
      <c r="R36" s="144"/>
      <c r="S36" s="144"/>
      <c r="T36" s="144"/>
      <c r="U36" s="144"/>
      <c r="V36" s="273"/>
      <c r="W36" s="144"/>
      <c r="X36" s="144"/>
      <c r="Y36" s="144" t="s">
        <v>43</v>
      </c>
      <c r="Z36" s="144"/>
      <c r="AA36" s="144"/>
      <c r="AB36" s="144"/>
      <c r="AC36" s="144"/>
      <c r="AD36" s="144"/>
      <c r="AE36" s="144"/>
      <c r="AF36" s="144"/>
      <c r="AG36" s="144"/>
      <c r="AH36" s="273"/>
      <c r="AI36" s="144"/>
      <c r="AJ36" s="144"/>
      <c r="AK36" s="144"/>
      <c r="AL36" s="144"/>
      <c r="AM36" s="144"/>
      <c r="AN36" s="144"/>
      <c r="AO36" s="144"/>
      <c r="AP36" s="144"/>
      <c r="AQ36" s="144"/>
      <c r="AR36" s="69"/>
      <c r="AS36" s="69"/>
      <c r="AT36" s="3"/>
      <c r="AU36" s="62"/>
      <c r="AV36" s="3"/>
      <c r="AW36" s="2"/>
      <c r="AX36" s="62"/>
      <c r="AY36" s="3"/>
      <c r="AZ36" s="62"/>
    </row>
    <row r="37" spans="1:52" s="208" customFormat="1" ht="34.5" customHeight="1" thickBot="1">
      <c r="A37" s="247" t="s">
        <v>52</v>
      </c>
      <c r="B37" s="198" t="s">
        <v>375</v>
      </c>
      <c r="C37" s="199">
        <f t="shared" si="6"/>
        <v>3.96</v>
      </c>
      <c r="D37" s="200">
        <f t="shared" si="8"/>
        <v>22</v>
      </c>
      <c r="E37" s="246">
        <f t="shared" si="3"/>
        <v>14</v>
      </c>
      <c r="F37" s="246">
        <f t="shared" si="4"/>
        <v>8</v>
      </c>
      <c r="G37" s="201">
        <f t="shared" si="9"/>
        <v>6</v>
      </c>
      <c r="H37" s="201">
        <f t="shared" si="7"/>
        <v>63.63636363636363</v>
      </c>
      <c r="I37" s="202">
        <v>-19</v>
      </c>
      <c r="J37" s="202">
        <v>-12</v>
      </c>
      <c r="K37" s="202">
        <v>-12</v>
      </c>
      <c r="L37" s="202">
        <v>-13</v>
      </c>
      <c r="M37" s="202">
        <v>-13</v>
      </c>
      <c r="N37" s="203" t="s">
        <v>10</v>
      </c>
      <c r="O37" s="203"/>
      <c r="P37" s="203" t="s">
        <v>11</v>
      </c>
      <c r="Q37" s="203" t="s">
        <v>10</v>
      </c>
      <c r="R37" s="203" t="s">
        <v>11</v>
      </c>
      <c r="S37" s="203"/>
      <c r="T37" s="203" t="s">
        <v>11</v>
      </c>
      <c r="U37" s="203" t="s">
        <v>10</v>
      </c>
      <c r="V37" s="275" t="s">
        <v>10</v>
      </c>
      <c r="W37" s="203" t="s">
        <v>10</v>
      </c>
      <c r="X37" s="203" t="s">
        <v>10</v>
      </c>
      <c r="Y37" s="203" t="s">
        <v>10</v>
      </c>
      <c r="Z37" s="203" t="s">
        <v>10</v>
      </c>
      <c r="AA37" s="203" t="s">
        <v>10</v>
      </c>
      <c r="AB37" s="203" t="s">
        <v>11</v>
      </c>
      <c r="AC37" s="203" t="s">
        <v>10</v>
      </c>
      <c r="AD37" s="203"/>
      <c r="AE37" s="203" t="s">
        <v>11</v>
      </c>
      <c r="AF37" s="203" t="s">
        <v>10</v>
      </c>
      <c r="AG37" s="203" t="s">
        <v>10</v>
      </c>
      <c r="AH37" s="275"/>
      <c r="AI37" s="203" t="s">
        <v>11</v>
      </c>
      <c r="AJ37" s="203" t="s">
        <v>11</v>
      </c>
      <c r="AK37" s="203" t="s">
        <v>10</v>
      </c>
      <c r="AL37" s="203" t="s">
        <v>11</v>
      </c>
      <c r="AM37" s="203" t="s">
        <v>10</v>
      </c>
      <c r="AN37" s="203"/>
      <c r="AO37" s="203"/>
      <c r="AP37" s="203"/>
      <c r="AQ37" s="203"/>
      <c r="AR37" s="204"/>
      <c r="AS37" s="204"/>
      <c r="AT37" s="205"/>
      <c r="AU37" s="206"/>
      <c r="AV37" s="205"/>
      <c r="AW37" s="207"/>
      <c r="AX37" s="206"/>
      <c r="AY37" s="205"/>
      <c r="AZ37" s="206"/>
    </row>
    <row r="38" spans="1:52" s="208" customFormat="1" ht="34.5" customHeight="1" hidden="1" thickBot="1" thickTop="1">
      <c r="A38" s="247" t="s">
        <v>49</v>
      </c>
      <c r="B38" s="198" t="s">
        <v>375</v>
      </c>
      <c r="C38" s="199">
        <f t="shared" si="6"/>
        <v>0</v>
      </c>
      <c r="D38" s="200">
        <f t="shared" si="8"/>
        <v>0</v>
      </c>
      <c r="E38" s="246">
        <f t="shared" si="3"/>
        <v>0</v>
      </c>
      <c r="F38" s="246">
        <f t="shared" si="4"/>
        <v>0</v>
      </c>
      <c r="G38" s="201">
        <f t="shared" si="9"/>
        <v>0</v>
      </c>
      <c r="H38" s="201" t="e">
        <f t="shared" si="7"/>
        <v>#DIV/0!</v>
      </c>
      <c r="I38" s="202">
        <v>14</v>
      </c>
      <c r="J38" s="202">
        <v>13</v>
      </c>
      <c r="K38" s="202">
        <v>13</v>
      </c>
      <c r="L38" s="202">
        <v>10</v>
      </c>
      <c r="M38" s="202"/>
      <c r="N38" s="203"/>
      <c r="O38" s="203"/>
      <c r="P38" s="203"/>
      <c r="Q38" s="203"/>
      <c r="R38" s="203"/>
      <c r="S38" s="203"/>
      <c r="T38" s="203"/>
      <c r="U38" s="203"/>
      <c r="V38" s="275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75"/>
      <c r="AI38" s="203"/>
      <c r="AJ38" s="203"/>
      <c r="AK38" s="203"/>
      <c r="AL38" s="203"/>
      <c r="AM38" s="203"/>
      <c r="AN38" s="203"/>
      <c r="AO38" s="203"/>
      <c r="AP38" s="203"/>
      <c r="AQ38" s="203"/>
      <c r="AR38" s="204"/>
      <c r="AS38" s="204"/>
      <c r="AT38" s="205"/>
      <c r="AU38" s="206"/>
      <c r="AV38" s="205"/>
      <c r="AW38" s="207"/>
      <c r="AX38" s="206"/>
      <c r="AY38" s="205"/>
      <c r="AZ38" s="206"/>
    </row>
    <row r="39" spans="1:52" s="190" customFormat="1" ht="34.5" customHeight="1" hidden="1" thickBot="1" thickTop="1">
      <c r="A39" s="239" t="s">
        <v>53</v>
      </c>
      <c r="B39" s="240" t="s">
        <v>44</v>
      </c>
      <c r="C39" s="181">
        <f t="shared" si="6"/>
        <v>0</v>
      </c>
      <c r="D39" s="241">
        <f t="shared" si="8"/>
        <v>0</v>
      </c>
      <c r="E39" s="248">
        <f t="shared" si="3"/>
        <v>0</v>
      </c>
      <c r="F39" s="248">
        <f t="shared" si="4"/>
        <v>0</v>
      </c>
      <c r="G39" s="242">
        <f aca="true" t="shared" si="10" ref="G39:G70">E39-F39</f>
        <v>0</v>
      </c>
      <c r="H39" s="242" t="e">
        <f t="shared" si="7"/>
        <v>#DIV/0!</v>
      </c>
      <c r="I39" s="243">
        <v>30</v>
      </c>
      <c r="J39" s="243">
        <v>30</v>
      </c>
      <c r="K39" s="243"/>
      <c r="L39" s="243"/>
      <c r="M39" s="243"/>
      <c r="N39" s="244"/>
      <c r="O39" s="244"/>
      <c r="P39" s="244"/>
      <c r="Q39" s="244"/>
      <c r="R39" s="244"/>
      <c r="S39" s="244"/>
      <c r="T39" s="244"/>
      <c r="U39" s="244"/>
      <c r="V39" s="274"/>
      <c r="W39" s="244"/>
      <c r="X39" s="244"/>
      <c r="Y39" s="244"/>
      <c r="Z39" s="244"/>
      <c r="AA39" s="244"/>
      <c r="AB39" s="262"/>
      <c r="AC39" s="244"/>
      <c r="AD39" s="244"/>
      <c r="AE39" s="244"/>
      <c r="AF39" s="244"/>
      <c r="AG39" s="244"/>
      <c r="AH39" s="274"/>
      <c r="AI39" s="244"/>
      <c r="AJ39" s="244"/>
      <c r="AK39" s="244"/>
      <c r="AL39" s="203"/>
      <c r="AM39" s="203"/>
      <c r="AN39" s="203"/>
      <c r="AO39" s="203"/>
      <c r="AP39" s="203"/>
      <c r="AQ39" s="203"/>
      <c r="AR39" s="245"/>
      <c r="AS39" s="186"/>
      <c r="AT39" s="187"/>
      <c r="AU39" s="188"/>
      <c r="AV39" s="187"/>
      <c r="AW39" s="189"/>
      <c r="AX39" s="188"/>
      <c r="AY39" s="187"/>
      <c r="AZ39" s="188"/>
    </row>
    <row r="40" spans="1:52" s="190" customFormat="1" ht="34.5" customHeight="1" hidden="1" thickTop="1">
      <c r="A40" s="179" t="s">
        <v>54</v>
      </c>
      <c r="B40" s="180" t="s">
        <v>1</v>
      </c>
      <c r="C40" s="181">
        <f t="shared" si="6"/>
        <v>0</v>
      </c>
      <c r="D40" s="182">
        <f t="shared" si="8"/>
        <v>0</v>
      </c>
      <c r="E40" s="211">
        <f t="shared" si="3"/>
        <v>0</v>
      </c>
      <c r="F40" s="211">
        <f t="shared" si="4"/>
        <v>0</v>
      </c>
      <c r="G40" s="183">
        <f t="shared" si="10"/>
        <v>0</v>
      </c>
      <c r="H40" s="183" t="e">
        <f t="shared" si="7"/>
        <v>#DIV/0!</v>
      </c>
      <c r="I40" s="184"/>
      <c r="J40" s="184"/>
      <c r="K40" s="184"/>
      <c r="L40" s="184"/>
      <c r="M40" s="184"/>
      <c r="N40" s="185"/>
      <c r="O40" s="185"/>
      <c r="P40" s="185"/>
      <c r="Q40" s="185"/>
      <c r="R40" s="185"/>
      <c r="S40" s="185"/>
      <c r="T40" s="185"/>
      <c r="U40" s="185"/>
      <c r="V40" s="271"/>
      <c r="W40" s="185"/>
      <c r="X40" s="185"/>
      <c r="Y40" s="185"/>
      <c r="Z40" s="185"/>
      <c r="AA40" s="185"/>
      <c r="AB40" s="192"/>
      <c r="AC40" s="185"/>
      <c r="AD40" s="185"/>
      <c r="AE40" s="185"/>
      <c r="AF40" s="185"/>
      <c r="AG40" s="185"/>
      <c r="AH40" s="271"/>
      <c r="AI40" s="185"/>
      <c r="AJ40" s="185"/>
      <c r="AK40" s="185"/>
      <c r="AL40" s="144"/>
      <c r="AM40" s="144"/>
      <c r="AN40" s="144"/>
      <c r="AO40" s="144"/>
      <c r="AP40" s="144"/>
      <c r="AQ40" s="144"/>
      <c r="AR40" s="186"/>
      <c r="AS40" s="186"/>
      <c r="AT40" s="187"/>
      <c r="AU40" s="188"/>
      <c r="AV40" s="187"/>
      <c r="AW40" s="189"/>
      <c r="AX40" s="188"/>
      <c r="AY40" s="187"/>
      <c r="AZ40" s="188"/>
    </row>
    <row r="41" spans="1:52" ht="34.5" customHeight="1" thickTop="1">
      <c r="A41" s="179" t="s">
        <v>338</v>
      </c>
      <c r="B41" s="180" t="s">
        <v>375</v>
      </c>
      <c r="C41" s="167">
        <f>G41*0.66</f>
        <v>0</v>
      </c>
      <c r="D41" s="168">
        <f>E41+F41</f>
        <v>0</v>
      </c>
      <c r="E41" s="211">
        <f>COUNTIF(N41:AQ41,"W")+COUNTIF(N41:AQ41,"WL")+COUNTIF(N41:AQ41,"WLL")+COUNTIF(N41:AQ41,"WW")+COUNTIF(N41:AQ41,"WW")+COUNTIF(N41:AQ41,"WWL")+COUNTIF(N41:AQ41,"WWL")+COUNTIF(N41:AQ41,"WWW")+COUNTIF(N41:AQ41,"WWW")+COUNTIF(N41:AQ41,"WWW")</f>
        <v>0</v>
      </c>
      <c r="F41" s="211">
        <f>COUNTIF(N41:AQ41,"L")+COUNTIF(N41:AQ41,"WL")+COUNTIF(N41:AQ41,"WWL")+COUNTIF(N41:AQ41,"LL")+COUNTIF(N41:AQ41,"LL")+COUNTIF(N41:AQ41,"WLL")+COUNTIF(N41:AQ41,"WLL")+COUNTIF(N41:AQ41,"LLL")+COUNTIF(N41:AQ41,"LLL")+COUNTIF(N41:AQ41,"LLL")</f>
        <v>0</v>
      </c>
      <c r="G41" s="127">
        <f>E41-F41</f>
        <v>0</v>
      </c>
      <c r="H41" s="127" t="e">
        <f>SUM(E41/D41%)</f>
        <v>#DIV/0!</v>
      </c>
      <c r="I41" s="139">
        <v>9</v>
      </c>
      <c r="J41" s="139">
        <v>4</v>
      </c>
      <c r="K41" s="139">
        <v>4</v>
      </c>
      <c r="L41" s="139">
        <v>4</v>
      </c>
      <c r="M41" s="139"/>
      <c r="N41" s="144"/>
      <c r="O41" s="144"/>
      <c r="P41" s="144"/>
      <c r="Q41" s="144"/>
      <c r="R41" s="144"/>
      <c r="S41" s="144"/>
      <c r="T41" s="144"/>
      <c r="U41" s="144"/>
      <c r="V41" s="273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273"/>
      <c r="AI41" s="144"/>
      <c r="AJ41" s="144"/>
      <c r="AK41" s="144"/>
      <c r="AL41" s="144"/>
      <c r="AM41" s="144"/>
      <c r="AN41" s="144"/>
      <c r="AO41" s="144"/>
      <c r="AP41" s="144"/>
      <c r="AQ41" s="144"/>
      <c r="AR41" s="69"/>
      <c r="AS41" s="69"/>
      <c r="AT41" s="3"/>
      <c r="AU41" s="62"/>
      <c r="AV41" s="3"/>
      <c r="AW41" s="2"/>
      <c r="AX41" s="62"/>
      <c r="AY41" s="3"/>
      <c r="AZ41" s="62"/>
    </row>
    <row r="42" spans="1:52" ht="34.5" customHeight="1" hidden="1">
      <c r="A42" s="178" t="s">
        <v>46</v>
      </c>
      <c r="B42" s="180" t="s">
        <v>325</v>
      </c>
      <c r="C42" s="167">
        <f aca="true" t="shared" si="11" ref="C42:C50">G42*0.66</f>
        <v>0</v>
      </c>
      <c r="D42" s="168">
        <f t="shared" si="8"/>
        <v>0</v>
      </c>
      <c r="E42" s="211">
        <f aca="true" t="shared" si="12" ref="E42:E50">COUNTIF(N42:AQ42,"W")+COUNTIF(N42:AQ42,"WL")+COUNTIF(N42:AQ42,"WLL")+COUNTIF(N42:AQ42,"WW")+COUNTIF(N42:AQ42,"WW")+COUNTIF(N42:AQ42,"WWL")+COUNTIF(N42:AQ42,"WWL")+COUNTIF(N42:AQ42,"WWW")+COUNTIF(N42:AQ42,"WWW")+COUNTIF(N42:AQ42,"WWW")</f>
        <v>0</v>
      </c>
      <c r="F42" s="211">
        <f aca="true" t="shared" si="13" ref="F42:F50">COUNTIF(N42:AQ42,"L")+COUNTIF(N42:AQ42,"WL")+COUNTIF(N42:AQ42,"WWL")+COUNTIF(N42:AQ42,"LL")+COUNTIF(N42:AQ42,"LL")+COUNTIF(N42:AQ42,"WLL")+COUNTIF(N42:AQ42,"WLL")+COUNTIF(N42:AQ42,"LLL")+COUNTIF(N42:AQ42,"LLL")+COUNTIF(N42:AQ42,"LLL")</f>
        <v>0</v>
      </c>
      <c r="G42" s="127">
        <f t="shared" si="10"/>
        <v>0</v>
      </c>
      <c r="H42" s="127" t="e">
        <f aca="true" t="shared" si="14" ref="H42:H50">SUM(E42/D42%)</f>
        <v>#DIV/0!</v>
      </c>
      <c r="I42" s="139">
        <v>9</v>
      </c>
      <c r="J42" s="139">
        <v>9</v>
      </c>
      <c r="K42" s="139" t="s">
        <v>43</v>
      </c>
      <c r="L42" s="139"/>
      <c r="M42" s="139"/>
      <c r="N42" s="144"/>
      <c r="O42" s="144"/>
      <c r="P42" s="144"/>
      <c r="Q42" s="144"/>
      <c r="R42" s="144"/>
      <c r="S42" s="144"/>
      <c r="T42" s="144"/>
      <c r="U42" s="144"/>
      <c r="V42" s="273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69"/>
      <c r="AS42" s="69"/>
      <c r="AT42" s="3"/>
      <c r="AU42" s="62"/>
      <c r="AV42" s="3"/>
      <c r="AW42" s="2"/>
      <c r="AX42" s="62"/>
      <c r="AY42" s="3"/>
      <c r="AZ42" s="62"/>
    </row>
    <row r="43" spans="1:52" ht="34.5" customHeight="1">
      <c r="A43" s="179" t="s">
        <v>328</v>
      </c>
      <c r="B43" s="180" t="s">
        <v>375</v>
      </c>
      <c r="C43" s="167">
        <f t="shared" si="11"/>
        <v>0</v>
      </c>
      <c r="D43" s="168">
        <f>E43+F43</f>
        <v>0</v>
      </c>
      <c r="E43" s="211">
        <f t="shared" si="12"/>
        <v>0</v>
      </c>
      <c r="F43" s="211">
        <f t="shared" si="13"/>
        <v>0</v>
      </c>
      <c r="G43" s="127">
        <f aca="true" t="shared" si="15" ref="G43:G50">E43-F43</f>
        <v>0</v>
      </c>
      <c r="H43" s="127" t="e">
        <f t="shared" si="14"/>
        <v>#DIV/0!</v>
      </c>
      <c r="I43" s="139">
        <v>17</v>
      </c>
      <c r="J43" s="139">
        <v>20</v>
      </c>
      <c r="K43" s="139">
        <v>14</v>
      </c>
      <c r="L43" s="139">
        <v>15</v>
      </c>
      <c r="M43" s="139"/>
      <c r="N43" s="144"/>
      <c r="O43" s="144"/>
      <c r="P43" s="144"/>
      <c r="Q43" s="144"/>
      <c r="R43" s="144"/>
      <c r="S43" s="144"/>
      <c r="T43" s="144"/>
      <c r="U43" s="144"/>
      <c r="V43" s="273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273"/>
      <c r="AI43" s="144"/>
      <c r="AJ43" s="144"/>
      <c r="AK43" s="144"/>
      <c r="AL43" s="144"/>
      <c r="AM43" s="144"/>
      <c r="AN43" s="144"/>
      <c r="AO43" s="144"/>
      <c r="AP43" s="144"/>
      <c r="AQ43" s="144"/>
      <c r="AR43" s="69"/>
      <c r="AS43" s="69"/>
      <c r="AT43" s="3"/>
      <c r="AU43" s="62"/>
      <c r="AV43" s="3"/>
      <c r="AW43" s="2"/>
      <c r="AX43" s="62"/>
      <c r="AY43" s="3"/>
      <c r="AZ43" s="62"/>
    </row>
    <row r="44" spans="1:52" ht="34.5" customHeight="1">
      <c r="A44" s="179" t="s">
        <v>350</v>
      </c>
      <c r="B44" s="180" t="s">
        <v>375</v>
      </c>
      <c r="C44" s="167">
        <f t="shared" si="11"/>
        <v>0</v>
      </c>
      <c r="D44" s="168">
        <f>E44+F44</f>
        <v>0</v>
      </c>
      <c r="E44" s="211">
        <f t="shared" si="12"/>
        <v>0</v>
      </c>
      <c r="F44" s="211">
        <f t="shared" si="13"/>
        <v>0</v>
      </c>
      <c r="G44" s="127">
        <f t="shared" si="15"/>
        <v>0</v>
      </c>
      <c r="H44" s="127" t="e">
        <f t="shared" si="14"/>
        <v>#DIV/0!</v>
      </c>
      <c r="I44" s="139" t="s">
        <v>43</v>
      </c>
      <c r="J44" s="139">
        <v>23</v>
      </c>
      <c r="K44" s="139">
        <v>27</v>
      </c>
      <c r="L44" s="139">
        <v>30</v>
      </c>
      <c r="M44" s="139"/>
      <c r="N44" s="144"/>
      <c r="O44" s="144"/>
      <c r="P44" s="144"/>
      <c r="Q44" s="144"/>
      <c r="R44" s="144"/>
      <c r="S44" s="144"/>
      <c r="T44" s="144"/>
      <c r="U44" s="144"/>
      <c r="V44" s="273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273"/>
      <c r="AI44" s="144"/>
      <c r="AJ44" s="144"/>
      <c r="AK44" s="144"/>
      <c r="AL44" s="144"/>
      <c r="AM44" s="144"/>
      <c r="AN44" s="144"/>
      <c r="AO44" s="144"/>
      <c r="AP44" s="144"/>
      <c r="AQ44" s="144"/>
      <c r="AR44" s="69"/>
      <c r="AS44" s="69"/>
      <c r="AT44" s="3"/>
      <c r="AU44" s="62"/>
      <c r="AV44" s="3"/>
      <c r="AW44" s="2"/>
      <c r="AX44" s="62"/>
      <c r="AY44" s="3"/>
      <c r="AZ44" s="62"/>
    </row>
    <row r="45" spans="1:52" ht="34.5" customHeight="1">
      <c r="A45" s="179" t="s">
        <v>370</v>
      </c>
      <c r="B45" s="180" t="s">
        <v>375</v>
      </c>
      <c r="C45" s="167">
        <f>G45*0.66</f>
        <v>0</v>
      </c>
      <c r="D45" s="168">
        <f>E45+F45</f>
        <v>0</v>
      </c>
      <c r="E45" s="211">
        <f>COUNTIF(N45:AQ45,"W")+COUNTIF(N45:AQ45,"WL")+COUNTIF(N45:AQ45,"WLL")+COUNTIF(N45:AQ45,"WW")+COUNTIF(N45:AQ45,"WW")+COUNTIF(N45:AQ45,"WWL")+COUNTIF(N45:AQ45,"WWL")+COUNTIF(N45:AQ45,"WWW")+COUNTIF(N45:AQ45,"WWW")+COUNTIF(N45:AQ45,"WWW")</f>
        <v>0</v>
      </c>
      <c r="F45" s="211">
        <f>COUNTIF(N45:AQ45,"L")+COUNTIF(N45:AQ45,"WL")+COUNTIF(N45:AQ45,"WWL")+COUNTIF(N45:AQ45,"LL")+COUNTIF(N45:AQ45,"LL")+COUNTIF(N45:AQ45,"WLL")+COUNTIF(N45:AQ45,"WLL")+COUNTIF(N45:AQ45,"LLL")+COUNTIF(N45:AQ45,"LLL")+COUNTIF(N45:AQ45,"LLL")</f>
        <v>0</v>
      </c>
      <c r="G45" s="127">
        <f>E45-F45</f>
        <v>0</v>
      </c>
      <c r="H45" s="127" t="e">
        <f>SUM(E45/D45%)</f>
        <v>#DIV/0!</v>
      </c>
      <c r="I45" s="139" t="s">
        <v>43</v>
      </c>
      <c r="J45" s="139">
        <v>15</v>
      </c>
      <c r="K45" s="139">
        <v>12</v>
      </c>
      <c r="L45" s="139">
        <v>12</v>
      </c>
      <c r="M45" s="139"/>
      <c r="N45" s="144"/>
      <c r="O45" s="144"/>
      <c r="P45" s="144"/>
      <c r="Q45" s="144"/>
      <c r="R45" s="144"/>
      <c r="S45" s="144"/>
      <c r="T45" s="144"/>
      <c r="U45" s="144"/>
      <c r="V45" s="273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273"/>
      <c r="AI45" s="144"/>
      <c r="AJ45" s="144"/>
      <c r="AK45" s="144"/>
      <c r="AL45" s="144"/>
      <c r="AM45" s="144"/>
      <c r="AN45" s="144"/>
      <c r="AO45" s="144"/>
      <c r="AP45" s="144"/>
      <c r="AQ45" s="144"/>
      <c r="AR45" s="69"/>
      <c r="AS45" s="69"/>
      <c r="AT45" s="3"/>
      <c r="AU45" s="62"/>
      <c r="AV45" s="3"/>
      <c r="AW45" s="2"/>
      <c r="AX45" s="62"/>
      <c r="AY45" s="3"/>
      <c r="AZ45" s="62"/>
    </row>
    <row r="46" spans="1:52" ht="34.5" customHeight="1" thickBot="1">
      <c r="A46" s="179" t="s">
        <v>225</v>
      </c>
      <c r="B46" s="180" t="s">
        <v>375</v>
      </c>
      <c r="C46" s="167">
        <f t="shared" si="11"/>
        <v>0</v>
      </c>
      <c r="D46" s="168">
        <f>E46+F46</f>
        <v>0</v>
      </c>
      <c r="E46" s="211">
        <f t="shared" si="12"/>
        <v>0</v>
      </c>
      <c r="F46" s="211">
        <f t="shared" si="13"/>
        <v>0</v>
      </c>
      <c r="G46" s="127">
        <f t="shared" si="15"/>
        <v>0</v>
      </c>
      <c r="H46" s="127" t="e">
        <f t="shared" si="14"/>
        <v>#DIV/0!</v>
      </c>
      <c r="I46" s="139" t="s">
        <v>43</v>
      </c>
      <c r="J46" s="139">
        <v>15</v>
      </c>
      <c r="K46" s="139">
        <v>15</v>
      </c>
      <c r="L46" s="139">
        <v>15</v>
      </c>
      <c r="M46" s="139"/>
      <c r="N46" s="144"/>
      <c r="O46" s="144"/>
      <c r="P46" s="144"/>
      <c r="Q46" s="144"/>
      <c r="R46" s="144"/>
      <c r="S46" s="144"/>
      <c r="T46" s="144"/>
      <c r="U46" s="144"/>
      <c r="V46" s="273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273"/>
      <c r="AI46" s="144"/>
      <c r="AJ46" s="144"/>
      <c r="AK46" s="144"/>
      <c r="AL46" s="144"/>
      <c r="AM46" s="144"/>
      <c r="AN46" s="144"/>
      <c r="AO46" s="144"/>
      <c r="AP46" s="144"/>
      <c r="AQ46" s="144"/>
      <c r="AR46" s="69"/>
      <c r="AS46" s="69"/>
      <c r="AT46" s="3"/>
      <c r="AU46" s="62"/>
      <c r="AV46" s="3"/>
      <c r="AW46" s="2"/>
      <c r="AX46" s="62"/>
      <c r="AY46" s="3"/>
      <c r="AZ46" s="62"/>
    </row>
    <row r="47" spans="1:52" s="303" customFormat="1" ht="34.5" customHeight="1" thickTop="1">
      <c r="A47" s="290" t="s">
        <v>313</v>
      </c>
      <c r="B47" s="291" t="s">
        <v>1</v>
      </c>
      <c r="C47" s="292">
        <f t="shared" si="11"/>
        <v>7.260000000000001</v>
      </c>
      <c r="D47" s="293">
        <f t="shared" si="8"/>
        <v>19</v>
      </c>
      <c r="E47" s="294">
        <f t="shared" si="12"/>
        <v>15</v>
      </c>
      <c r="F47" s="294">
        <f t="shared" si="13"/>
        <v>4</v>
      </c>
      <c r="G47" s="295">
        <f t="shared" si="15"/>
        <v>11</v>
      </c>
      <c r="H47" s="295">
        <f t="shared" si="14"/>
        <v>78.94736842105263</v>
      </c>
      <c r="I47" s="296">
        <v>20</v>
      </c>
      <c r="J47" s="296">
        <v>20</v>
      </c>
      <c r="K47" s="296">
        <v>24</v>
      </c>
      <c r="L47" s="296">
        <v>24</v>
      </c>
      <c r="M47" s="296">
        <v>16</v>
      </c>
      <c r="N47" s="297" t="s">
        <v>10</v>
      </c>
      <c r="O47" s="297" t="s">
        <v>10</v>
      </c>
      <c r="P47" s="297" t="s">
        <v>11</v>
      </c>
      <c r="Q47" s="297" t="s">
        <v>10</v>
      </c>
      <c r="R47" s="297"/>
      <c r="S47" s="297" t="s">
        <v>11</v>
      </c>
      <c r="T47" s="297"/>
      <c r="U47" s="297" t="s">
        <v>10</v>
      </c>
      <c r="V47" s="298" t="s">
        <v>11</v>
      </c>
      <c r="W47" s="297" t="s">
        <v>10</v>
      </c>
      <c r="X47" s="297"/>
      <c r="Y47" s="297" t="s">
        <v>10</v>
      </c>
      <c r="Z47" s="297" t="s">
        <v>10</v>
      </c>
      <c r="AA47" s="297"/>
      <c r="AB47" s="297"/>
      <c r="AC47" s="297" t="s">
        <v>10</v>
      </c>
      <c r="AD47" s="297" t="s">
        <v>10</v>
      </c>
      <c r="AE47" s="297" t="s">
        <v>10</v>
      </c>
      <c r="AF47" s="297" t="s">
        <v>10</v>
      </c>
      <c r="AG47" s="297"/>
      <c r="AH47" s="298" t="s">
        <v>11</v>
      </c>
      <c r="AI47" s="297" t="s">
        <v>10</v>
      </c>
      <c r="AJ47" s="297" t="s">
        <v>10</v>
      </c>
      <c r="AK47" s="297" t="s">
        <v>10</v>
      </c>
      <c r="AL47" s="297" t="s">
        <v>10</v>
      </c>
      <c r="AM47" s="297"/>
      <c r="AN47" s="297"/>
      <c r="AO47" s="297"/>
      <c r="AP47" s="297"/>
      <c r="AQ47" s="297"/>
      <c r="AR47" s="299"/>
      <c r="AS47" s="299"/>
      <c r="AT47" s="300"/>
      <c r="AU47" s="301"/>
      <c r="AV47" s="300"/>
      <c r="AW47" s="302"/>
      <c r="AX47" s="301"/>
      <c r="AY47" s="300"/>
      <c r="AZ47" s="301"/>
    </row>
    <row r="48" spans="1:52" ht="34.5" customHeight="1">
      <c r="A48" s="178" t="s">
        <v>289</v>
      </c>
      <c r="B48" s="166" t="s">
        <v>1</v>
      </c>
      <c r="C48" s="167">
        <f t="shared" si="11"/>
        <v>0</v>
      </c>
      <c r="D48" s="168">
        <f t="shared" si="8"/>
        <v>20</v>
      </c>
      <c r="E48" s="211">
        <f t="shared" si="12"/>
        <v>10</v>
      </c>
      <c r="F48" s="211">
        <f t="shared" si="13"/>
        <v>10</v>
      </c>
      <c r="G48" s="127">
        <f t="shared" si="15"/>
        <v>0</v>
      </c>
      <c r="H48" s="127">
        <f t="shared" si="14"/>
        <v>50</v>
      </c>
      <c r="I48" s="139">
        <v>0</v>
      </c>
      <c r="J48" s="288">
        <v>-3</v>
      </c>
      <c r="K48" s="288">
        <v>-3</v>
      </c>
      <c r="L48" s="288">
        <v>-4</v>
      </c>
      <c r="M48" s="288">
        <v>-1</v>
      </c>
      <c r="N48" s="144" t="s">
        <v>11</v>
      </c>
      <c r="O48" s="144" t="s">
        <v>11</v>
      </c>
      <c r="P48" s="144"/>
      <c r="Q48" s="144"/>
      <c r="R48" s="144" t="s">
        <v>11</v>
      </c>
      <c r="S48" s="144" t="s">
        <v>10</v>
      </c>
      <c r="T48" s="144" t="s">
        <v>11</v>
      </c>
      <c r="U48" s="144"/>
      <c r="V48" s="273" t="s">
        <v>11</v>
      </c>
      <c r="W48" s="144" t="s">
        <v>11</v>
      </c>
      <c r="X48" s="144"/>
      <c r="Y48" s="144" t="s">
        <v>10</v>
      </c>
      <c r="Z48" s="144" t="s">
        <v>10</v>
      </c>
      <c r="AA48" s="144"/>
      <c r="AB48" s="144" t="s">
        <v>10</v>
      </c>
      <c r="AC48" s="144" t="s">
        <v>10</v>
      </c>
      <c r="AD48" s="144" t="s">
        <v>10</v>
      </c>
      <c r="AE48" s="144" t="s">
        <v>11</v>
      </c>
      <c r="AF48" s="144" t="s">
        <v>10</v>
      </c>
      <c r="AG48" s="144" t="s">
        <v>10</v>
      </c>
      <c r="AH48" s="273" t="s">
        <v>10</v>
      </c>
      <c r="AI48" s="144" t="s">
        <v>11</v>
      </c>
      <c r="AJ48" s="144" t="s">
        <v>11</v>
      </c>
      <c r="AK48" s="144" t="s">
        <v>11</v>
      </c>
      <c r="AL48" s="144" t="s">
        <v>10</v>
      </c>
      <c r="AM48" s="144"/>
      <c r="AN48" s="144"/>
      <c r="AO48" s="144"/>
      <c r="AP48" s="144"/>
      <c r="AQ48" s="144"/>
      <c r="AR48" s="69"/>
      <c r="AS48" s="69"/>
      <c r="AT48" s="3"/>
      <c r="AU48" s="62"/>
      <c r="AV48" s="3"/>
      <c r="AW48" s="2"/>
      <c r="AX48" s="62"/>
      <c r="AY48" s="3"/>
      <c r="AZ48" s="62"/>
    </row>
    <row r="49" spans="1:52" ht="34.5" customHeight="1">
      <c r="A49" s="179" t="s">
        <v>349</v>
      </c>
      <c r="B49" s="166" t="s">
        <v>1</v>
      </c>
      <c r="C49" s="167">
        <f>G49*0.66</f>
        <v>0</v>
      </c>
      <c r="D49" s="168">
        <f>E49+F49</f>
        <v>0</v>
      </c>
      <c r="E49" s="211">
        <f>COUNTIF(N49:AQ49,"W")+COUNTIF(N49:AQ49,"WL")+COUNTIF(N49:AQ49,"WLL")+COUNTIF(N49:AQ49,"WW")+COUNTIF(N49:AQ49,"WW")+COUNTIF(N49:AQ49,"WWL")+COUNTIF(N49:AQ49,"WWL")+COUNTIF(N49:AQ49,"WWW")+COUNTIF(N49:AQ49,"WWW")+COUNTIF(N49:AQ49,"WWW")</f>
        <v>0</v>
      </c>
      <c r="F49" s="211">
        <f>COUNTIF(N49:AQ49,"L")+COUNTIF(N49:AQ49,"WL")+COUNTIF(N49:AQ49,"WWL")+COUNTIF(N49:AQ49,"LL")+COUNTIF(N49:AQ49,"LL")+COUNTIF(N49:AQ49,"WLL")+COUNTIF(N49:AQ49,"WLL")+COUNTIF(N49:AQ49,"LLL")+COUNTIF(N49:AQ49,"LLL")+COUNTIF(N49:AQ49,"LLL")</f>
        <v>0</v>
      </c>
      <c r="G49" s="127">
        <f>E49-F49</f>
        <v>0</v>
      </c>
      <c r="H49" s="127" t="e">
        <f>SUM(E49/D49%)</f>
        <v>#DIV/0!</v>
      </c>
      <c r="I49" s="139" t="s">
        <v>43</v>
      </c>
      <c r="J49" s="139">
        <v>15</v>
      </c>
      <c r="K49" s="139">
        <v>15</v>
      </c>
      <c r="L49" s="139">
        <v>15</v>
      </c>
      <c r="M49" s="139">
        <v>15</v>
      </c>
      <c r="N49" s="144"/>
      <c r="O49" s="144"/>
      <c r="P49" s="144"/>
      <c r="Q49" s="144"/>
      <c r="R49" s="144"/>
      <c r="S49" s="144"/>
      <c r="T49" s="144"/>
      <c r="U49" s="144"/>
      <c r="V49" s="273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273"/>
      <c r="AI49" s="144"/>
      <c r="AJ49" s="144"/>
      <c r="AK49" s="144"/>
      <c r="AL49" s="144"/>
      <c r="AM49" s="144"/>
      <c r="AN49" s="144"/>
      <c r="AO49" s="144"/>
      <c r="AP49" s="144"/>
      <c r="AQ49" s="144"/>
      <c r="AR49" s="69"/>
      <c r="AS49" s="69"/>
      <c r="AT49" s="3"/>
      <c r="AU49" s="62"/>
      <c r="AV49" s="3"/>
      <c r="AW49" s="2"/>
      <c r="AX49" s="62"/>
      <c r="AY49" s="3"/>
      <c r="AZ49" s="62"/>
    </row>
    <row r="50" spans="1:52" ht="34.5" customHeight="1">
      <c r="A50" s="179" t="s">
        <v>333</v>
      </c>
      <c r="B50" s="166" t="s">
        <v>1</v>
      </c>
      <c r="C50" s="167">
        <f t="shared" si="11"/>
        <v>0</v>
      </c>
      <c r="D50" s="168">
        <f>E50+F50</f>
        <v>0</v>
      </c>
      <c r="E50" s="211">
        <f t="shared" si="12"/>
        <v>0</v>
      </c>
      <c r="F50" s="211">
        <f t="shared" si="13"/>
        <v>0</v>
      </c>
      <c r="G50" s="127">
        <f t="shared" si="15"/>
        <v>0</v>
      </c>
      <c r="H50" s="127" t="e">
        <f t="shared" si="14"/>
        <v>#DIV/0!</v>
      </c>
      <c r="I50" s="139" t="s">
        <v>43</v>
      </c>
      <c r="J50" s="139" t="s">
        <v>43</v>
      </c>
      <c r="K50" s="139"/>
      <c r="L50" s="139"/>
      <c r="M50" s="139"/>
      <c r="N50" s="144"/>
      <c r="O50" s="144"/>
      <c r="P50" s="144"/>
      <c r="Q50" s="144"/>
      <c r="R50" s="144"/>
      <c r="S50" s="144"/>
      <c r="T50" s="144"/>
      <c r="U50" s="144"/>
      <c r="V50" s="273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273"/>
      <c r="AI50" s="144"/>
      <c r="AJ50" s="144"/>
      <c r="AK50" s="144"/>
      <c r="AL50" s="144"/>
      <c r="AM50" s="144"/>
      <c r="AN50" s="144"/>
      <c r="AO50" s="144"/>
      <c r="AP50" s="144"/>
      <c r="AQ50" s="144"/>
      <c r="AR50" s="69"/>
      <c r="AS50" s="69"/>
      <c r="AT50" s="3"/>
      <c r="AU50" s="62"/>
      <c r="AV50" s="3"/>
      <c r="AW50" s="2"/>
      <c r="AX50" s="62"/>
      <c r="AY50" s="3"/>
      <c r="AZ50" s="62"/>
    </row>
    <row r="51" spans="1:52" ht="34.5" customHeight="1">
      <c r="A51" s="178" t="s">
        <v>55</v>
      </c>
      <c r="B51" s="166" t="s">
        <v>1</v>
      </c>
      <c r="C51" s="167">
        <f t="shared" si="6"/>
        <v>0</v>
      </c>
      <c r="D51" s="168">
        <f t="shared" si="8"/>
        <v>0</v>
      </c>
      <c r="E51" s="211">
        <f t="shared" si="3"/>
        <v>0</v>
      </c>
      <c r="F51" s="211">
        <f t="shared" si="4"/>
        <v>0</v>
      </c>
      <c r="G51" s="127">
        <f t="shared" si="10"/>
        <v>0</v>
      </c>
      <c r="H51" s="127" t="e">
        <f t="shared" si="7"/>
        <v>#DIV/0!</v>
      </c>
      <c r="I51" s="139">
        <v>1</v>
      </c>
      <c r="J51" s="139">
        <v>1</v>
      </c>
      <c r="K51" s="139">
        <v>1</v>
      </c>
      <c r="L51" s="139">
        <v>4</v>
      </c>
      <c r="M51" s="139">
        <v>4</v>
      </c>
      <c r="N51" s="144"/>
      <c r="O51" s="144"/>
      <c r="P51" s="144"/>
      <c r="Q51" s="144"/>
      <c r="R51" s="144"/>
      <c r="S51" s="144"/>
      <c r="T51" s="144"/>
      <c r="U51" s="144"/>
      <c r="V51" s="273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273"/>
      <c r="AI51" s="144"/>
      <c r="AJ51" s="144"/>
      <c r="AK51" s="144"/>
      <c r="AL51" s="144"/>
      <c r="AM51" s="144"/>
      <c r="AN51" s="144"/>
      <c r="AO51" s="144"/>
      <c r="AP51" s="144"/>
      <c r="AQ51" s="144"/>
      <c r="AR51" s="69"/>
      <c r="AS51" s="69"/>
      <c r="AT51" s="3"/>
      <c r="AU51" s="62"/>
      <c r="AV51" s="3"/>
      <c r="AW51" s="2"/>
      <c r="AX51" s="62"/>
      <c r="AY51" s="3"/>
      <c r="AZ51" s="62"/>
    </row>
    <row r="52" spans="1:52" s="190" customFormat="1" ht="34.5" customHeight="1" hidden="1">
      <c r="A52" s="179" t="s">
        <v>56</v>
      </c>
      <c r="B52" s="180" t="s">
        <v>1</v>
      </c>
      <c r="C52" s="181">
        <f t="shared" si="6"/>
        <v>0</v>
      </c>
      <c r="D52" s="182">
        <f t="shared" si="8"/>
        <v>0</v>
      </c>
      <c r="E52" s="224">
        <f t="shared" si="3"/>
        <v>0</v>
      </c>
      <c r="F52" s="224">
        <f t="shared" si="4"/>
        <v>0</v>
      </c>
      <c r="G52" s="183">
        <f t="shared" si="10"/>
        <v>0</v>
      </c>
      <c r="H52" s="183" t="e">
        <f t="shared" si="7"/>
        <v>#DIV/0!</v>
      </c>
      <c r="I52" s="184">
        <v>7</v>
      </c>
      <c r="J52" s="184">
        <v>7</v>
      </c>
      <c r="K52" s="184"/>
      <c r="L52" s="184"/>
      <c r="M52" s="184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92"/>
      <c r="AC52" s="185"/>
      <c r="AD52" s="185"/>
      <c r="AE52" s="185"/>
      <c r="AF52" s="185"/>
      <c r="AG52" s="185"/>
      <c r="AH52" s="185"/>
      <c r="AI52" s="185"/>
      <c r="AJ52" s="185"/>
      <c r="AK52" s="185"/>
      <c r="AL52" s="144"/>
      <c r="AM52" s="144"/>
      <c r="AN52" s="144"/>
      <c r="AO52" s="144"/>
      <c r="AP52" s="144"/>
      <c r="AQ52" s="144"/>
      <c r="AR52" s="186"/>
      <c r="AS52" s="186"/>
      <c r="AT52" s="187"/>
      <c r="AU52" s="188"/>
      <c r="AV52" s="187"/>
      <c r="AW52" s="189"/>
      <c r="AX52" s="188"/>
      <c r="AY52" s="187"/>
      <c r="AZ52" s="188"/>
    </row>
    <row r="53" spans="1:52" ht="34.5" customHeight="1">
      <c r="A53" s="178" t="s">
        <v>57</v>
      </c>
      <c r="B53" s="166" t="s">
        <v>1</v>
      </c>
      <c r="C53" s="167">
        <f t="shared" si="6"/>
        <v>1.32</v>
      </c>
      <c r="D53" s="168">
        <f t="shared" si="8"/>
        <v>22</v>
      </c>
      <c r="E53" s="211">
        <f t="shared" si="3"/>
        <v>12</v>
      </c>
      <c r="F53" s="211">
        <f t="shared" si="4"/>
        <v>10</v>
      </c>
      <c r="G53" s="127">
        <f t="shared" si="10"/>
        <v>2</v>
      </c>
      <c r="H53" s="127">
        <f t="shared" si="7"/>
        <v>54.54545454545455</v>
      </c>
      <c r="I53" s="139">
        <v>-2</v>
      </c>
      <c r="J53" s="139">
        <v>-7</v>
      </c>
      <c r="K53" s="139">
        <v>-12</v>
      </c>
      <c r="L53" s="139">
        <v>-16</v>
      </c>
      <c r="M53" s="139">
        <v>-15</v>
      </c>
      <c r="N53" s="144" t="s">
        <v>11</v>
      </c>
      <c r="O53" s="144" t="s">
        <v>10</v>
      </c>
      <c r="P53" s="144" t="s">
        <v>10</v>
      </c>
      <c r="Q53" s="144" t="s">
        <v>10</v>
      </c>
      <c r="R53" s="144" t="s">
        <v>11</v>
      </c>
      <c r="S53" s="144" t="s">
        <v>11</v>
      </c>
      <c r="T53" s="144" t="s">
        <v>10</v>
      </c>
      <c r="U53" s="144" t="s">
        <v>10</v>
      </c>
      <c r="V53" s="273" t="s">
        <v>11</v>
      </c>
      <c r="W53" s="144"/>
      <c r="X53" s="144"/>
      <c r="Y53" s="144" t="s">
        <v>11</v>
      </c>
      <c r="Z53" s="144" t="s">
        <v>10</v>
      </c>
      <c r="AA53" s="144"/>
      <c r="AB53" s="144" t="s">
        <v>10</v>
      </c>
      <c r="AC53" s="144" t="s">
        <v>11</v>
      </c>
      <c r="AD53" s="144" t="s">
        <v>11</v>
      </c>
      <c r="AE53" s="144" t="s">
        <v>10</v>
      </c>
      <c r="AF53" s="144" t="s">
        <v>10</v>
      </c>
      <c r="AG53" s="144" t="s">
        <v>10</v>
      </c>
      <c r="AH53" s="273" t="s">
        <v>11</v>
      </c>
      <c r="AI53" s="144" t="s">
        <v>11</v>
      </c>
      <c r="AJ53" s="144" t="s">
        <v>11</v>
      </c>
      <c r="AK53" s="144" t="s">
        <v>10</v>
      </c>
      <c r="AL53" s="144" t="s">
        <v>10</v>
      </c>
      <c r="AM53" s="144"/>
      <c r="AN53" s="144"/>
      <c r="AO53" s="144"/>
      <c r="AP53" s="144"/>
      <c r="AQ53" s="144"/>
      <c r="AR53" s="69"/>
      <c r="AS53" s="69"/>
      <c r="AT53" s="3"/>
      <c r="AU53" s="62"/>
      <c r="AV53" s="3"/>
      <c r="AW53" s="2"/>
      <c r="AX53" s="62"/>
      <c r="AY53" s="3"/>
      <c r="AZ53" s="62"/>
    </row>
    <row r="54" spans="1:52" ht="34.5" customHeight="1">
      <c r="A54" s="126" t="s">
        <v>428</v>
      </c>
      <c r="B54" s="166" t="s">
        <v>1</v>
      </c>
      <c r="C54" s="167">
        <f>G54*0.66</f>
        <v>0.66</v>
      </c>
      <c r="D54" s="168">
        <f>E54+F54</f>
        <v>9</v>
      </c>
      <c r="E54" s="211">
        <f>COUNTIF(N54:AQ54,"W")+COUNTIF(N54:AQ54,"WL")+COUNTIF(N54:AQ54,"WLL")+COUNTIF(N54:AQ54,"WW")+COUNTIF(N54:AQ54,"WW")+COUNTIF(N54:AQ54,"WWL")+COUNTIF(N54:AQ54,"WWL")+COUNTIF(N54:AQ54,"WWW")+COUNTIF(N54:AQ54,"WWW")+COUNTIF(N54:AQ54,"WWW")</f>
        <v>5</v>
      </c>
      <c r="F54" s="211">
        <f>COUNTIF(N54:AQ54,"L")+COUNTIF(N54:AQ54,"WL")+COUNTIF(N54:AQ54,"WWL")+COUNTIF(N54:AQ54,"LL")+COUNTIF(N54:AQ54,"LL")+COUNTIF(N54:AQ54,"WLL")+COUNTIF(N54:AQ54,"WLL")+COUNTIF(N54:AQ54,"LLL")+COUNTIF(N54:AQ54,"LLL")+COUNTIF(N54:AQ54,"LLL")</f>
        <v>4</v>
      </c>
      <c r="G54" s="127">
        <f>E54-F54</f>
        <v>1</v>
      </c>
      <c r="H54" s="127">
        <f>SUM(E54/D54%)</f>
        <v>55.55555555555556</v>
      </c>
      <c r="I54" s="139">
        <v>1</v>
      </c>
      <c r="J54" s="139">
        <v>1</v>
      </c>
      <c r="K54" s="139">
        <v>1</v>
      </c>
      <c r="L54" s="139">
        <v>10</v>
      </c>
      <c r="M54" s="139">
        <v>6</v>
      </c>
      <c r="N54" s="144"/>
      <c r="O54" s="144"/>
      <c r="P54" s="144" t="s">
        <v>10</v>
      </c>
      <c r="Q54" s="144" t="s">
        <v>11</v>
      </c>
      <c r="R54" s="144" t="s">
        <v>10</v>
      </c>
      <c r="S54" s="144"/>
      <c r="T54" s="144" t="s">
        <v>10</v>
      </c>
      <c r="U54" s="144" t="s">
        <v>11</v>
      </c>
      <c r="V54" s="273"/>
      <c r="W54" s="144" t="s">
        <v>11</v>
      </c>
      <c r="X54" s="144"/>
      <c r="Y54" s="144" t="s">
        <v>11</v>
      </c>
      <c r="Z54" s="144"/>
      <c r="AA54" s="144"/>
      <c r="AB54" s="144" t="s">
        <v>10</v>
      </c>
      <c r="AC54" s="144"/>
      <c r="AD54" s="144"/>
      <c r="AE54" s="144"/>
      <c r="AF54" s="144"/>
      <c r="AG54" s="144" t="s">
        <v>10</v>
      </c>
      <c r="AH54" s="273"/>
      <c r="AI54" s="144"/>
      <c r="AJ54" s="144"/>
      <c r="AK54" s="144"/>
      <c r="AL54" s="144"/>
      <c r="AM54" s="144"/>
      <c r="AN54" s="144"/>
      <c r="AO54" s="144"/>
      <c r="AP54" s="144"/>
      <c r="AQ54" s="144"/>
      <c r="AR54" s="69"/>
      <c r="AS54" s="69"/>
      <c r="AT54" s="3"/>
      <c r="AU54" s="62"/>
      <c r="AV54" s="3"/>
      <c r="AW54" s="2"/>
      <c r="AX54" s="62"/>
      <c r="AY54" s="3"/>
      <c r="AZ54" s="62"/>
    </row>
    <row r="55" spans="1:52" s="195" customFormat="1" ht="34.5" customHeight="1" hidden="1">
      <c r="A55" s="126" t="s">
        <v>206</v>
      </c>
      <c r="B55" s="166" t="s">
        <v>1</v>
      </c>
      <c r="C55" s="167">
        <f t="shared" si="6"/>
        <v>0</v>
      </c>
      <c r="D55" s="168">
        <f t="shared" si="8"/>
        <v>0</v>
      </c>
      <c r="E55" s="211">
        <f t="shared" si="3"/>
        <v>0</v>
      </c>
      <c r="F55" s="211">
        <f t="shared" si="4"/>
        <v>0</v>
      </c>
      <c r="G55" s="127">
        <f t="shared" si="10"/>
        <v>0</v>
      </c>
      <c r="H55" s="127" t="e">
        <f t="shared" si="7"/>
        <v>#DIV/0!</v>
      </c>
      <c r="I55" s="191">
        <v>26</v>
      </c>
      <c r="J55" s="191">
        <v>26</v>
      </c>
      <c r="K55" s="191">
        <v>28</v>
      </c>
      <c r="L55" s="191">
        <v>28</v>
      </c>
      <c r="M55" s="191"/>
      <c r="N55" s="192"/>
      <c r="O55" s="192"/>
      <c r="P55" s="192"/>
      <c r="Q55" s="192"/>
      <c r="R55" s="192"/>
      <c r="S55" s="192"/>
      <c r="T55" s="192"/>
      <c r="U55" s="192"/>
      <c r="V55" s="271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271"/>
      <c r="AI55" s="192"/>
      <c r="AJ55" s="192"/>
      <c r="AK55" s="192"/>
      <c r="AL55" s="144"/>
      <c r="AM55" s="144"/>
      <c r="AN55" s="144"/>
      <c r="AO55" s="144"/>
      <c r="AP55" s="144"/>
      <c r="AQ55" s="144"/>
      <c r="AR55" s="69"/>
      <c r="AS55" s="69"/>
      <c r="AT55" s="63"/>
      <c r="AU55" s="193"/>
      <c r="AV55" s="63"/>
      <c r="AW55" s="194"/>
      <c r="AX55" s="193"/>
      <c r="AY55" s="63"/>
      <c r="AZ55" s="193"/>
    </row>
    <row r="56" spans="1:52" ht="34.5" customHeight="1">
      <c r="A56" s="178" t="s">
        <v>58</v>
      </c>
      <c r="B56" s="166" t="s">
        <v>1</v>
      </c>
      <c r="C56" s="167">
        <f t="shared" si="6"/>
        <v>0.66</v>
      </c>
      <c r="D56" s="168">
        <f t="shared" si="8"/>
        <v>23</v>
      </c>
      <c r="E56" s="211">
        <f t="shared" si="3"/>
        <v>12</v>
      </c>
      <c r="F56" s="211">
        <f t="shared" si="4"/>
        <v>11</v>
      </c>
      <c r="G56" s="127">
        <f t="shared" si="10"/>
        <v>1</v>
      </c>
      <c r="H56" s="127">
        <f t="shared" si="7"/>
        <v>52.17391304347826</v>
      </c>
      <c r="I56" s="139">
        <v>-4</v>
      </c>
      <c r="J56" s="139">
        <v>-10</v>
      </c>
      <c r="K56" s="139">
        <v>-13</v>
      </c>
      <c r="L56" s="139">
        <v>-6</v>
      </c>
      <c r="M56" s="139">
        <v>-6</v>
      </c>
      <c r="N56" s="144" t="s">
        <v>10</v>
      </c>
      <c r="O56" s="144" t="s">
        <v>11</v>
      </c>
      <c r="P56" s="144" t="s">
        <v>11</v>
      </c>
      <c r="Q56" s="144" t="s">
        <v>10</v>
      </c>
      <c r="R56" s="144" t="s">
        <v>11</v>
      </c>
      <c r="S56" s="144" t="s">
        <v>10</v>
      </c>
      <c r="T56" s="144" t="s">
        <v>10</v>
      </c>
      <c r="U56" s="144" t="s">
        <v>10</v>
      </c>
      <c r="V56" s="273" t="s">
        <v>11</v>
      </c>
      <c r="W56" s="144" t="s">
        <v>11</v>
      </c>
      <c r="X56" s="144"/>
      <c r="Y56" s="144" t="s">
        <v>11</v>
      </c>
      <c r="Z56" s="144" t="s">
        <v>10</v>
      </c>
      <c r="AA56" s="144"/>
      <c r="AB56" s="144" t="s">
        <v>11</v>
      </c>
      <c r="AC56" s="144" t="s">
        <v>10</v>
      </c>
      <c r="AD56" s="144" t="s">
        <v>11</v>
      </c>
      <c r="AE56" s="144" t="s">
        <v>11</v>
      </c>
      <c r="AF56" s="144" t="s">
        <v>10</v>
      </c>
      <c r="AG56" s="144" t="s">
        <v>10</v>
      </c>
      <c r="AH56" s="273" t="s">
        <v>11</v>
      </c>
      <c r="AI56" s="144" t="s">
        <v>10</v>
      </c>
      <c r="AJ56" s="144" t="s">
        <v>11</v>
      </c>
      <c r="AK56" s="144" t="s">
        <v>10</v>
      </c>
      <c r="AL56" s="144" t="s">
        <v>10</v>
      </c>
      <c r="AM56" s="144"/>
      <c r="AN56" s="144"/>
      <c r="AO56" s="144"/>
      <c r="AP56" s="144"/>
      <c r="AQ56" s="144"/>
      <c r="AR56" s="69"/>
      <c r="AS56" s="69"/>
      <c r="AT56" s="3"/>
      <c r="AU56" s="62"/>
      <c r="AV56" s="3"/>
      <c r="AW56" s="2"/>
      <c r="AX56" s="62"/>
      <c r="AY56" s="3"/>
      <c r="AZ56" s="62"/>
    </row>
    <row r="57" spans="1:52" s="208" customFormat="1" ht="34.5" customHeight="1" thickBot="1">
      <c r="A57" s="247" t="s">
        <v>59</v>
      </c>
      <c r="B57" s="198" t="s">
        <v>1</v>
      </c>
      <c r="C57" s="199">
        <f t="shared" si="6"/>
        <v>0</v>
      </c>
      <c r="D57" s="200">
        <f t="shared" si="8"/>
        <v>22</v>
      </c>
      <c r="E57" s="246">
        <f t="shared" si="3"/>
        <v>11</v>
      </c>
      <c r="F57" s="246">
        <f t="shared" si="4"/>
        <v>11</v>
      </c>
      <c r="G57" s="201">
        <f t="shared" si="10"/>
        <v>0</v>
      </c>
      <c r="H57" s="201">
        <f t="shared" si="7"/>
        <v>50</v>
      </c>
      <c r="I57" s="202">
        <v>9</v>
      </c>
      <c r="J57" s="202">
        <v>8</v>
      </c>
      <c r="K57" s="202">
        <v>10</v>
      </c>
      <c r="L57" s="202">
        <v>4</v>
      </c>
      <c r="M57" s="202">
        <v>4</v>
      </c>
      <c r="N57" s="203" t="s">
        <v>10</v>
      </c>
      <c r="O57" s="203" t="s">
        <v>11</v>
      </c>
      <c r="P57" s="203" t="s">
        <v>11</v>
      </c>
      <c r="Q57" s="203" t="s">
        <v>11</v>
      </c>
      <c r="R57" s="203" t="s">
        <v>10</v>
      </c>
      <c r="S57" s="203" t="s">
        <v>11</v>
      </c>
      <c r="T57" s="203" t="s">
        <v>11</v>
      </c>
      <c r="U57" s="203" t="s">
        <v>10</v>
      </c>
      <c r="V57" s="275" t="s">
        <v>10</v>
      </c>
      <c r="W57" s="203" t="s">
        <v>11</v>
      </c>
      <c r="X57" s="203"/>
      <c r="Y57" s="203"/>
      <c r="Z57" s="203" t="s">
        <v>10</v>
      </c>
      <c r="AA57" s="203"/>
      <c r="AB57" s="203" t="s">
        <v>10</v>
      </c>
      <c r="AC57" s="203" t="s">
        <v>11</v>
      </c>
      <c r="AD57" s="203" t="s">
        <v>10</v>
      </c>
      <c r="AE57" s="203" t="s">
        <v>11</v>
      </c>
      <c r="AF57" s="203" t="s">
        <v>10</v>
      </c>
      <c r="AG57" s="203" t="s">
        <v>10</v>
      </c>
      <c r="AH57" s="275" t="s">
        <v>11</v>
      </c>
      <c r="AI57" s="203" t="s">
        <v>11</v>
      </c>
      <c r="AJ57" s="203" t="s">
        <v>10</v>
      </c>
      <c r="AK57" s="203" t="s">
        <v>10</v>
      </c>
      <c r="AL57" s="203" t="s">
        <v>11</v>
      </c>
      <c r="AM57" s="203"/>
      <c r="AN57" s="203"/>
      <c r="AO57" s="203"/>
      <c r="AP57" s="203"/>
      <c r="AQ57" s="203"/>
      <c r="AR57" s="204"/>
      <c r="AS57" s="204"/>
      <c r="AT57" s="205"/>
      <c r="AU57" s="206"/>
      <c r="AV57" s="205"/>
      <c r="AW57" s="207"/>
      <c r="AX57" s="206"/>
      <c r="AY57" s="205"/>
      <c r="AZ57" s="206"/>
    </row>
    <row r="58" spans="1:52" ht="34.5" customHeight="1" thickTop="1">
      <c r="A58" s="179" t="s">
        <v>348</v>
      </c>
      <c r="B58" s="166" t="s">
        <v>61</v>
      </c>
      <c r="C58" s="167">
        <f>G58*0.66</f>
        <v>0</v>
      </c>
      <c r="D58" s="168">
        <f>E58+F58</f>
        <v>0</v>
      </c>
      <c r="E58" s="211">
        <f>COUNTIF(N58:AQ58,"W")+COUNTIF(N58:AQ58,"WL")+COUNTIF(N58:AQ58,"WLL")+COUNTIF(N58:AQ58,"WW")+COUNTIF(N58:AQ58,"WW")+COUNTIF(N58:AQ58,"WWL")+COUNTIF(N58:AQ58,"WWL")+COUNTIF(N58:AQ58,"WWW")+COUNTIF(N58:AQ58,"WWW")+COUNTIF(N58:AQ58,"WWW")</f>
        <v>0</v>
      </c>
      <c r="F58" s="211">
        <f>COUNTIF(N58:AQ58,"L")+COUNTIF(N58:AQ58,"WL")+COUNTIF(N58:AQ58,"WWL")+COUNTIF(N58:AQ58,"LL")+COUNTIF(N58:AQ58,"LL")+COUNTIF(N58:AQ58,"WLL")+COUNTIF(N58:AQ58,"WLL")+COUNTIF(N58:AQ58,"LLL")+COUNTIF(N58:AQ58,"LLL")+COUNTIF(N58:AQ58,"LLL")</f>
        <v>0</v>
      </c>
      <c r="G58" s="127">
        <f>E58-F58</f>
        <v>0</v>
      </c>
      <c r="H58" s="127" t="e">
        <f>SUM(E58/D58%)</f>
        <v>#DIV/0!</v>
      </c>
      <c r="I58" s="139" t="s">
        <v>43</v>
      </c>
      <c r="J58" s="139">
        <v>15</v>
      </c>
      <c r="K58" s="139">
        <v>15</v>
      </c>
      <c r="L58" s="139">
        <v>15</v>
      </c>
      <c r="M58" s="139">
        <v>15</v>
      </c>
      <c r="N58" s="144"/>
      <c r="O58" s="144"/>
      <c r="P58" s="144"/>
      <c r="Q58" s="144"/>
      <c r="R58" s="144"/>
      <c r="S58" s="144"/>
      <c r="T58" s="144"/>
      <c r="U58" s="144"/>
      <c r="V58" s="273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273"/>
      <c r="AI58" s="144"/>
      <c r="AJ58" s="144"/>
      <c r="AK58" s="144"/>
      <c r="AL58" s="144"/>
      <c r="AM58" s="144"/>
      <c r="AN58" s="144"/>
      <c r="AO58" s="144"/>
      <c r="AP58" s="144"/>
      <c r="AQ58" s="144"/>
      <c r="AR58" s="69"/>
      <c r="AS58" s="69"/>
      <c r="AT58" s="3"/>
      <c r="AU58" s="62"/>
      <c r="AV58" s="3"/>
      <c r="AW58" s="2"/>
      <c r="AX58" s="62"/>
      <c r="AY58" s="3"/>
      <c r="AZ58" s="62"/>
    </row>
    <row r="59" spans="1:52" ht="34.5" customHeight="1">
      <c r="A59" s="126" t="s">
        <v>347</v>
      </c>
      <c r="B59" s="166" t="s">
        <v>61</v>
      </c>
      <c r="C59" s="167">
        <f>G59*0.66</f>
        <v>3.96</v>
      </c>
      <c r="D59" s="168">
        <f>E59+F59</f>
        <v>10</v>
      </c>
      <c r="E59" s="211">
        <f>COUNTIF(N59:AQ59,"W")+COUNTIF(N59:AQ59,"WL")+COUNTIF(N59:AQ59,"WLL")+COUNTIF(N59:AQ59,"WW")+COUNTIF(N59:AQ59,"WW")+COUNTIF(N59:AQ59,"WWL")+COUNTIF(N59:AQ59,"WWL")+COUNTIF(N59:AQ59,"WWW")+COUNTIF(N59:AQ59,"WWW")+COUNTIF(N59:AQ59,"WWW")</f>
        <v>8</v>
      </c>
      <c r="F59" s="211">
        <f>COUNTIF(N59:AQ59,"L")+COUNTIF(N59:AQ59,"WL")+COUNTIF(N59:AQ59,"WWL")+COUNTIF(N59:AQ59,"LL")+COUNTIF(N59:AQ59,"LL")+COUNTIF(N59:AQ59,"WLL")+COUNTIF(N59:AQ59,"WLL")+COUNTIF(N59:AQ59,"LLL")+COUNTIF(N59:AQ59,"LLL")+COUNTIF(N59:AQ59,"LLL")</f>
        <v>2</v>
      </c>
      <c r="G59" s="127">
        <f>E59-F59</f>
        <v>6</v>
      </c>
      <c r="H59" s="127">
        <f>SUM(E59/D59%)</f>
        <v>80</v>
      </c>
      <c r="I59" s="139" t="s">
        <v>43</v>
      </c>
      <c r="J59" s="139">
        <v>25</v>
      </c>
      <c r="K59" s="139">
        <v>32</v>
      </c>
      <c r="L59" s="139">
        <v>34</v>
      </c>
      <c r="M59" s="139">
        <v>39</v>
      </c>
      <c r="N59" s="144"/>
      <c r="O59" s="144"/>
      <c r="P59" s="144"/>
      <c r="Q59" s="144"/>
      <c r="R59" s="144"/>
      <c r="S59" s="144" t="s">
        <v>10</v>
      </c>
      <c r="T59" s="144" t="s">
        <v>10</v>
      </c>
      <c r="U59" s="144"/>
      <c r="V59" s="273"/>
      <c r="W59" s="144"/>
      <c r="X59" s="144"/>
      <c r="Y59" s="144"/>
      <c r="Z59" s="144" t="s">
        <v>10</v>
      </c>
      <c r="AA59" s="144"/>
      <c r="AB59" s="144" t="s">
        <v>11</v>
      </c>
      <c r="AC59" s="144"/>
      <c r="AD59" s="144" t="s">
        <v>10</v>
      </c>
      <c r="AE59" s="144" t="s">
        <v>11</v>
      </c>
      <c r="AF59" s="144" t="s">
        <v>10</v>
      </c>
      <c r="AG59" s="144" t="s">
        <v>10</v>
      </c>
      <c r="AH59" s="273"/>
      <c r="AI59" s="144"/>
      <c r="AJ59" s="144" t="s">
        <v>10</v>
      </c>
      <c r="AK59" s="144"/>
      <c r="AL59" s="144"/>
      <c r="AM59" s="144" t="s">
        <v>10</v>
      </c>
      <c r="AN59" s="144"/>
      <c r="AO59" s="144"/>
      <c r="AP59" s="144"/>
      <c r="AQ59" s="144"/>
      <c r="AR59" s="69"/>
      <c r="AS59" s="69"/>
      <c r="AT59" s="3"/>
      <c r="AU59" s="62"/>
      <c r="AV59" s="3"/>
      <c r="AW59" s="2"/>
      <c r="AX59" s="62"/>
      <c r="AY59" s="3"/>
      <c r="AZ59" s="62"/>
    </row>
    <row r="60" spans="1:52" ht="34.5" customHeight="1">
      <c r="A60" s="126" t="s">
        <v>314</v>
      </c>
      <c r="B60" s="166" t="s">
        <v>61</v>
      </c>
      <c r="C60" s="167">
        <f t="shared" si="6"/>
        <v>-3.3000000000000003</v>
      </c>
      <c r="D60" s="168">
        <f t="shared" si="8"/>
        <v>9</v>
      </c>
      <c r="E60" s="211">
        <f t="shared" si="3"/>
        <v>2</v>
      </c>
      <c r="F60" s="211">
        <f t="shared" si="4"/>
        <v>7</v>
      </c>
      <c r="G60" s="127">
        <f t="shared" si="10"/>
        <v>-5</v>
      </c>
      <c r="H60" s="127">
        <f t="shared" si="7"/>
        <v>22.22222222222222</v>
      </c>
      <c r="I60" s="139">
        <v>40</v>
      </c>
      <c r="J60" s="139">
        <v>40</v>
      </c>
      <c r="K60" s="139">
        <v>40</v>
      </c>
      <c r="L60" s="139">
        <v>27</v>
      </c>
      <c r="M60" s="139">
        <v>26</v>
      </c>
      <c r="N60" s="144"/>
      <c r="O60" s="144" t="s">
        <v>11</v>
      </c>
      <c r="P60" s="144" t="s">
        <v>11</v>
      </c>
      <c r="Q60" s="144"/>
      <c r="R60" s="144"/>
      <c r="S60" s="144"/>
      <c r="T60" s="144" t="s">
        <v>11</v>
      </c>
      <c r="U60" s="144"/>
      <c r="V60" s="273" t="s">
        <v>11</v>
      </c>
      <c r="W60" s="144"/>
      <c r="X60" s="144" t="s">
        <v>10</v>
      </c>
      <c r="Y60" s="144"/>
      <c r="Z60" s="144"/>
      <c r="AA60" s="144"/>
      <c r="AB60" s="144"/>
      <c r="AC60" s="144"/>
      <c r="AD60" s="144"/>
      <c r="AE60" s="144"/>
      <c r="AF60" s="144" t="s">
        <v>11</v>
      </c>
      <c r="AG60" s="144"/>
      <c r="AH60" s="273"/>
      <c r="AI60" s="144"/>
      <c r="AJ60" s="144" t="s">
        <v>11</v>
      </c>
      <c r="AK60" s="144" t="s">
        <v>11</v>
      </c>
      <c r="AL60" s="144" t="s">
        <v>10</v>
      </c>
      <c r="AM60" s="144"/>
      <c r="AN60" s="144"/>
      <c r="AO60" s="144"/>
      <c r="AP60" s="144"/>
      <c r="AQ60" s="144"/>
      <c r="AR60" s="69"/>
      <c r="AS60" s="69"/>
      <c r="AT60" s="3"/>
      <c r="AU60" s="62"/>
      <c r="AV60" s="3"/>
      <c r="AW60" s="2"/>
      <c r="AX60" s="62"/>
      <c r="AY60" s="3"/>
      <c r="AZ60" s="62"/>
    </row>
    <row r="61" spans="1:52" ht="34.5" customHeight="1">
      <c r="A61" s="178" t="s">
        <v>68</v>
      </c>
      <c r="B61" s="166" t="s">
        <v>61</v>
      </c>
      <c r="C61" s="167">
        <f t="shared" si="6"/>
        <v>-0.66</v>
      </c>
      <c r="D61" s="168">
        <f t="shared" si="8"/>
        <v>3</v>
      </c>
      <c r="E61" s="211">
        <f t="shared" si="3"/>
        <v>1</v>
      </c>
      <c r="F61" s="211">
        <f t="shared" si="4"/>
        <v>2</v>
      </c>
      <c r="G61" s="127">
        <f t="shared" si="10"/>
        <v>-1</v>
      </c>
      <c r="H61" s="127">
        <f t="shared" si="7"/>
        <v>33.333333333333336</v>
      </c>
      <c r="I61" s="139">
        <v>-10</v>
      </c>
      <c r="J61" s="139">
        <v>-14</v>
      </c>
      <c r="K61" s="139">
        <v>-14</v>
      </c>
      <c r="L61" s="139">
        <v>-14</v>
      </c>
      <c r="M61" s="139">
        <v>-14</v>
      </c>
      <c r="N61" s="144"/>
      <c r="O61" s="144" t="s">
        <v>10</v>
      </c>
      <c r="P61" s="144"/>
      <c r="Q61" s="144" t="s">
        <v>11</v>
      </c>
      <c r="R61" s="144"/>
      <c r="S61" s="144"/>
      <c r="T61" s="144"/>
      <c r="U61" s="144"/>
      <c r="V61" s="273" t="s">
        <v>11</v>
      </c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273"/>
      <c r="AI61" s="144"/>
      <c r="AJ61" s="144"/>
      <c r="AK61" s="144"/>
      <c r="AL61" s="144"/>
      <c r="AM61" s="144"/>
      <c r="AN61" s="144"/>
      <c r="AO61" s="144"/>
      <c r="AP61" s="144"/>
      <c r="AQ61" s="144"/>
      <c r="AR61" s="69"/>
      <c r="AS61" s="69"/>
      <c r="AT61" s="3"/>
      <c r="AU61" s="62"/>
      <c r="AV61" s="3"/>
      <c r="AW61" s="2"/>
      <c r="AX61" s="62"/>
      <c r="AY61" s="3"/>
      <c r="AZ61" s="62"/>
    </row>
    <row r="62" spans="1:52" ht="34.5" customHeight="1">
      <c r="A62" s="179" t="s">
        <v>108</v>
      </c>
      <c r="B62" s="166" t="s">
        <v>61</v>
      </c>
      <c r="C62" s="167">
        <f t="shared" si="6"/>
        <v>0</v>
      </c>
      <c r="D62" s="168">
        <f t="shared" si="8"/>
        <v>0</v>
      </c>
      <c r="E62" s="211">
        <f t="shared" si="3"/>
        <v>0</v>
      </c>
      <c r="F62" s="211">
        <f t="shared" si="4"/>
        <v>0</v>
      </c>
      <c r="G62" s="127">
        <f t="shared" si="10"/>
        <v>0</v>
      </c>
      <c r="H62" s="127" t="e">
        <f t="shared" si="7"/>
        <v>#DIV/0!</v>
      </c>
      <c r="I62" s="139">
        <v>41</v>
      </c>
      <c r="J62" s="139">
        <v>40</v>
      </c>
      <c r="K62" s="139">
        <v>40</v>
      </c>
      <c r="L62" s="139">
        <v>40</v>
      </c>
      <c r="M62" s="139">
        <v>40</v>
      </c>
      <c r="N62" s="144"/>
      <c r="O62" s="144"/>
      <c r="P62" s="144"/>
      <c r="Q62" s="144"/>
      <c r="R62" s="144"/>
      <c r="S62" s="144"/>
      <c r="T62" s="144"/>
      <c r="U62" s="144"/>
      <c r="V62" s="273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273"/>
      <c r="AI62" s="144"/>
      <c r="AJ62" s="144"/>
      <c r="AK62" s="144"/>
      <c r="AL62" s="144"/>
      <c r="AM62" s="144"/>
      <c r="AN62" s="144"/>
      <c r="AO62" s="144"/>
      <c r="AP62" s="144"/>
      <c r="AQ62" s="144"/>
      <c r="AR62" s="69"/>
      <c r="AS62" s="69"/>
      <c r="AT62" s="3"/>
      <c r="AU62" s="62"/>
      <c r="AV62" s="3"/>
      <c r="AW62" s="2"/>
      <c r="AX62" s="62"/>
      <c r="AY62" s="3"/>
      <c r="AZ62" s="62"/>
    </row>
    <row r="63" spans="1:52" ht="34.5" customHeight="1">
      <c r="A63" s="178" t="s">
        <v>69</v>
      </c>
      <c r="B63" s="166" t="s">
        <v>61</v>
      </c>
      <c r="C63" s="167">
        <f t="shared" si="6"/>
        <v>0</v>
      </c>
      <c r="D63" s="168">
        <f aca="true" t="shared" si="16" ref="D63:D85">E63+F63</f>
        <v>18</v>
      </c>
      <c r="E63" s="211">
        <f t="shared" si="3"/>
        <v>9</v>
      </c>
      <c r="F63" s="211">
        <f t="shared" si="4"/>
        <v>9</v>
      </c>
      <c r="G63" s="127">
        <f t="shared" si="10"/>
        <v>0</v>
      </c>
      <c r="H63" s="127">
        <f t="shared" si="7"/>
        <v>50</v>
      </c>
      <c r="I63" s="139">
        <v>27</v>
      </c>
      <c r="J63" s="139">
        <v>32</v>
      </c>
      <c r="K63" s="139">
        <v>34</v>
      </c>
      <c r="L63" s="139">
        <v>31</v>
      </c>
      <c r="M63" s="139">
        <v>33</v>
      </c>
      <c r="N63" s="144"/>
      <c r="O63" s="144" t="s">
        <v>11</v>
      </c>
      <c r="P63" s="144" t="s">
        <v>11</v>
      </c>
      <c r="Q63" s="144" t="s">
        <v>10</v>
      </c>
      <c r="R63" s="144"/>
      <c r="S63" s="144" t="s">
        <v>10</v>
      </c>
      <c r="T63" s="144" t="s">
        <v>10</v>
      </c>
      <c r="U63" s="144" t="s">
        <v>11</v>
      </c>
      <c r="V63" s="273"/>
      <c r="W63" s="144"/>
      <c r="X63" s="144" t="s">
        <v>10</v>
      </c>
      <c r="Y63" s="144"/>
      <c r="Z63" s="144" t="s">
        <v>11</v>
      </c>
      <c r="AA63" s="144" t="s">
        <v>11</v>
      </c>
      <c r="AB63" s="144" t="s">
        <v>10</v>
      </c>
      <c r="AC63" s="144"/>
      <c r="AD63" s="144" t="s">
        <v>10</v>
      </c>
      <c r="AE63" s="144"/>
      <c r="AF63" s="144" t="s">
        <v>11</v>
      </c>
      <c r="AG63" s="144" t="s">
        <v>11</v>
      </c>
      <c r="AH63" s="273" t="s">
        <v>10</v>
      </c>
      <c r="AI63" s="144" t="s">
        <v>10</v>
      </c>
      <c r="AJ63" s="144"/>
      <c r="AK63" s="144" t="s">
        <v>10</v>
      </c>
      <c r="AL63" s="144" t="s">
        <v>11</v>
      </c>
      <c r="AM63" s="144" t="s">
        <v>11</v>
      </c>
      <c r="AN63" s="144"/>
      <c r="AO63" s="144"/>
      <c r="AP63" s="144"/>
      <c r="AQ63" s="144"/>
      <c r="AR63" s="69"/>
      <c r="AS63" s="69"/>
      <c r="AT63" s="3"/>
      <c r="AU63" s="62"/>
      <c r="AV63" s="3"/>
      <c r="AW63" s="2"/>
      <c r="AX63" s="62"/>
      <c r="AY63" s="3"/>
      <c r="AZ63" s="62"/>
    </row>
    <row r="64" spans="1:52" s="190" customFormat="1" ht="34.5" customHeight="1" hidden="1">
      <c r="A64" s="179" t="s">
        <v>60</v>
      </c>
      <c r="B64" s="180" t="s">
        <v>61</v>
      </c>
      <c r="C64" s="181">
        <f t="shared" si="6"/>
        <v>0</v>
      </c>
      <c r="D64" s="182">
        <f t="shared" si="16"/>
        <v>0</v>
      </c>
      <c r="E64" s="224">
        <f t="shared" si="3"/>
        <v>0</v>
      </c>
      <c r="F64" s="224">
        <f t="shared" si="4"/>
        <v>0</v>
      </c>
      <c r="G64" s="183">
        <f t="shared" si="10"/>
        <v>0</v>
      </c>
      <c r="H64" s="183" t="e">
        <f t="shared" si="7"/>
        <v>#DIV/0!</v>
      </c>
      <c r="I64" s="184">
        <v>3</v>
      </c>
      <c r="J64" s="184">
        <v>3</v>
      </c>
      <c r="K64" s="184"/>
      <c r="L64" s="184"/>
      <c r="M64" s="184"/>
      <c r="N64" s="185"/>
      <c r="O64" s="185"/>
      <c r="P64" s="185"/>
      <c r="Q64" s="185"/>
      <c r="R64" s="185"/>
      <c r="S64" s="185"/>
      <c r="T64" s="185"/>
      <c r="U64" s="185"/>
      <c r="V64" s="271"/>
      <c r="W64" s="185"/>
      <c r="X64" s="185"/>
      <c r="Y64" s="185"/>
      <c r="Z64" s="185"/>
      <c r="AA64" s="185"/>
      <c r="AB64" s="192"/>
      <c r="AC64" s="185"/>
      <c r="AD64" s="185"/>
      <c r="AE64" s="185"/>
      <c r="AF64" s="185"/>
      <c r="AG64" s="185"/>
      <c r="AH64" s="271"/>
      <c r="AI64" s="185"/>
      <c r="AJ64" s="185"/>
      <c r="AK64" s="185"/>
      <c r="AL64" s="144"/>
      <c r="AM64" s="144"/>
      <c r="AN64" s="144"/>
      <c r="AO64" s="144"/>
      <c r="AP64" s="144"/>
      <c r="AQ64" s="144"/>
      <c r="AR64" s="186"/>
      <c r="AS64" s="186"/>
      <c r="AT64" s="187"/>
      <c r="AU64" s="188"/>
      <c r="AV64" s="187"/>
      <c r="AW64" s="189"/>
      <c r="AX64" s="188"/>
      <c r="AY64" s="187"/>
      <c r="AZ64" s="188"/>
    </row>
    <row r="65" spans="1:52" ht="34.5" customHeight="1">
      <c r="A65" s="178" t="s">
        <v>259</v>
      </c>
      <c r="B65" s="166" t="s">
        <v>61</v>
      </c>
      <c r="C65" s="167">
        <f>G65*0.66</f>
        <v>-0.66</v>
      </c>
      <c r="D65" s="168">
        <f>E65+F65</f>
        <v>1</v>
      </c>
      <c r="E65" s="211">
        <f>COUNTIF(N65:AQ65,"W")+COUNTIF(N65:AQ65,"WL")+COUNTIF(N65:AQ65,"WLL")+COUNTIF(N65:AQ65,"WW")+COUNTIF(N65:AQ65,"WW")+COUNTIF(N65:AQ65,"WWL")+COUNTIF(N65:AQ65,"WWL")+COUNTIF(N65:AQ65,"WWW")+COUNTIF(N65:AQ65,"WWW")+COUNTIF(N65:AQ65,"WWW")</f>
        <v>0</v>
      </c>
      <c r="F65" s="211">
        <f>COUNTIF(N65:AQ65,"L")+COUNTIF(N65:AQ65,"WL")+COUNTIF(N65:AQ65,"WWL")+COUNTIF(N65:AQ65,"LL")+COUNTIF(N65:AQ65,"LL")+COUNTIF(N65:AQ65,"WLL")+COUNTIF(N65:AQ65,"WLL")+COUNTIF(N65:AQ65,"LLL")+COUNTIF(N65:AQ65,"LLL")+COUNTIF(N65:AQ65,"LLL")</f>
        <v>1</v>
      </c>
      <c r="G65" s="127">
        <f>E65-F65</f>
        <v>-1</v>
      </c>
      <c r="H65" s="127">
        <f>SUM(E65/D65%)</f>
        <v>0</v>
      </c>
      <c r="I65" s="139">
        <v>24</v>
      </c>
      <c r="J65" s="139">
        <v>24</v>
      </c>
      <c r="K65" s="139"/>
      <c r="L65" s="139"/>
      <c r="M65" s="139"/>
      <c r="N65" s="144"/>
      <c r="O65" s="144"/>
      <c r="P65" s="144"/>
      <c r="Q65" s="144"/>
      <c r="R65" s="144"/>
      <c r="S65" s="144"/>
      <c r="T65" s="144"/>
      <c r="U65" s="144"/>
      <c r="V65" s="273" t="s">
        <v>11</v>
      </c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273"/>
      <c r="AI65" s="144"/>
      <c r="AJ65" s="144"/>
      <c r="AK65" s="144"/>
      <c r="AL65" s="144"/>
      <c r="AM65" s="144"/>
      <c r="AN65" s="144"/>
      <c r="AO65" s="144"/>
      <c r="AP65" s="144"/>
      <c r="AQ65" s="144"/>
      <c r="AR65" s="69"/>
      <c r="AS65" s="69"/>
      <c r="AT65" s="3"/>
      <c r="AU65" s="62"/>
      <c r="AV65" s="3"/>
      <c r="AW65" s="2"/>
      <c r="AX65" s="62"/>
      <c r="AY65" s="3"/>
      <c r="AZ65" s="62"/>
    </row>
    <row r="66" spans="1:52" ht="34.5" customHeight="1">
      <c r="A66" s="178" t="s">
        <v>60</v>
      </c>
      <c r="B66" s="166" t="s">
        <v>61</v>
      </c>
      <c r="C66" s="167">
        <f>G66*0.66</f>
        <v>3.96</v>
      </c>
      <c r="D66" s="168">
        <f>E66+F66</f>
        <v>20</v>
      </c>
      <c r="E66" s="211">
        <f>COUNTIF(N66:AQ66,"W")+COUNTIF(N66:AQ66,"WL")+COUNTIF(N66:AQ66,"WLL")+COUNTIF(N66:AQ66,"WW")+COUNTIF(N66:AQ66,"WW")+COUNTIF(N66:AQ66,"WWL")+COUNTIF(N66:AQ66,"WWL")+COUNTIF(N66:AQ66,"WWW")+COUNTIF(N66:AQ66,"WWW")+COUNTIF(N66:AQ66,"WWW")</f>
        <v>13</v>
      </c>
      <c r="F66" s="211">
        <f>COUNTIF(N66:AQ66,"L")+COUNTIF(N66:AQ66,"WL")+COUNTIF(N66:AQ66,"WWL")+COUNTIF(N66:AQ66,"LL")+COUNTIF(N66:AQ66,"LL")+COUNTIF(N66:AQ66,"WLL")+COUNTIF(N66:AQ66,"WLL")+COUNTIF(N66:AQ66,"LLL")+COUNTIF(N66:AQ66,"LLL")+COUNTIF(N66:AQ66,"LLL")</f>
        <v>7</v>
      </c>
      <c r="G66" s="127">
        <f>E66-F66</f>
        <v>6</v>
      </c>
      <c r="H66" s="127">
        <f>SUM(E66/D66%)</f>
        <v>65</v>
      </c>
      <c r="I66" s="139">
        <v>27</v>
      </c>
      <c r="J66" s="139">
        <v>32</v>
      </c>
      <c r="K66" s="139">
        <v>34</v>
      </c>
      <c r="L66" s="139">
        <v>8</v>
      </c>
      <c r="M66" s="139">
        <v>6</v>
      </c>
      <c r="N66" s="144"/>
      <c r="O66" s="144"/>
      <c r="P66" s="144" t="s">
        <v>10</v>
      </c>
      <c r="Q66" s="144" t="s">
        <v>10</v>
      </c>
      <c r="R66" s="144" t="s">
        <v>10</v>
      </c>
      <c r="S66" s="144" t="s">
        <v>11</v>
      </c>
      <c r="T66" s="144" t="s">
        <v>11</v>
      </c>
      <c r="U66" s="144" t="s">
        <v>10</v>
      </c>
      <c r="V66" s="273" t="s">
        <v>10</v>
      </c>
      <c r="W66" s="144"/>
      <c r="X66" s="144" t="s">
        <v>10</v>
      </c>
      <c r="Y66" s="144"/>
      <c r="Z66" s="144" t="s">
        <v>10</v>
      </c>
      <c r="AA66" s="144" t="s">
        <v>11</v>
      </c>
      <c r="AB66" s="144" t="s">
        <v>11</v>
      </c>
      <c r="AC66" s="144"/>
      <c r="AD66" s="144" t="s">
        <v>10</v>
      </c>
      <c r="AE66" s="144" t="s">
        <v>10</v>
      </c>
      <c r="AF66" s="144" t="s">
        <v>11</v>
      </c>
      <c r="AG66" s="144" t="s">
        <v>11</v>
      </c>
      <c r="AH66" s="273" t="s">
        <v>10</v>
      </c>
      <c r="AI66" s="144" t="s">
        <v>10</v>
      </c>
      <c r="AJ66" s="144" t="s">
        <v>10</v>
      </c>
      <c r="AK66" s="144" t="s">
        <v>10</v>
      </c>
      <c r="AL66" s="144" t="s">
        <v>11</v>
      </c>
      <c r="AM66" s="144"/>
      <c r="AN66" s="144"/>
      <c r="AO66" s="144"/>
      <c r="AP66" s="144"/>
      <c r="AQ66" s="144"/>
      <c r="AR66" s="69"/>
      <c r="AS66" s="69"/>
      <c r="AT66" s="3"/>
      <c r="AU66" s="62"/>
      <c r="AV66" s="3"/>
      <c r="AW66" s="2"/>
      <c r="AX66" s="62"/>
      <c r="AY66" s="3"/>
      <c r="AZ66" s="62"/>
    </row>
    <row r="67" spans="1:52" ht="34.5" customHeight="1">
      <c r="A67" s="178" t="s">
        <v>274</v>
      </c>
      <c r="B67" s="166" t="s">
        <v>281</v>
      </c>
      <c r="C67" s="167">
        <f t="shared" si="6"/>
        <v>-1.32</v>
      </c>
      <c r="D67" s="168">
        <f>E67+F67</f>
        <v>12</v>
      </c>
      <c r="E67" s="211">
        <f t="shared" si="3"/>
        <v>5</v>
      </c>
      <c r="F67" s="211">
        <f t="shared" si="4"/>
        <v>7</v>
      </c>
      <c r="G67" s="127">
        <f t="shared" si="10"/>
        <v>-2</v>
      </c>
      <c r="H67" s="127">
        <f t="shared" si="7"/>
        <v>41.66666666666667</v>
      </c>
      <c r="I67" s="139">
        <v>14</v>
      </c>
      <c r="J67" s="139">
        <v>13</v>
      </c>
      <c r="K67" s="139" t="s">
        <v>43</v>
      </c>
      <c r="L67" s="139">
        <v>10</v>
      </c>
      <c r="M67" s="139">
        <v>10</v>
      </c>
      <c r="N67" s="144" t="s">
        <v>10</v>
      </c>
      <c r="O67" s="144" t="s">
        <v>11</v>
      </c>
      <c r="P67" s="144"/>
      <c r="Q67" s="144" t="s">
        <v>10</v>
      </c>
      <c r="R67" s="144"/>
      <c r="S67" s="144"/>
      <c r="T67" s="144" t="s">
        <v>11</v>
      </c>
      <c r="U67" s="144" t="s">
        <v>11</v>
      </c>
      <c r="V67" s="273"/>
      <c r="W67" s="144" t="s">
        <v>10</v>
      </c>
      <c r="X67" s="144" t="s">
        <v>11</v>
      </c>
      <c r="Y67" s="144" t="s">
        <v>11</v>
      </c>
      <c r="Z67" s="144"/>
      <c r="AA67" s="144" t="s">
        <v>10</v>
      </c>
      <c r="AB67" s="144"/>
      <c r="AC67" s="144" t="s">
        <v>10</v>
      </c>
      <c r="AD67" s="144"/>
      <c r="AE67" s="144"/>
      <c r="AF67" s="144" t="s">
        <v>11</v>
      </c>
      <c r="AG67" s="144" t="s">
        <v>11</v>
      </c>
      <c r="AH67" s="273"/>
      <c r="AI67" s="144"/>
      <c r="AJ67" s="144"/>
      <c r="AK67" s="144"/>
      <c r="AL67" s="144"/>
      <c r="AM67" s="144"/>
      <c r="AN67" s="144"/>
      <c r="AO67" s="144"/>
      <c r="AP67" s="144"/>
      <c r="AQ67" s="144"/>
      <c r="AR67" s="69"/>
      <c r="AS67" s="69"/>
      <c r="AT67" s="3"/>
      <c r="AU67" s="62"/>
      <c r="AV67" s="3"/>
      <c r="AW67" s="2"/>
      <c r="AX67" s="62"/>
      <c r="AY67" s="3"/>
      <c r="AZ67" s="62"/>
    </row>
    <row r="68" spans="1:52" ht="34.5" customHeight="1" hidden="1">
      <c r="A68" s="178" t="s">
        <v>123</v>
      </c>
      <c r="B68" s="166" t="s">
        <v>281</v>
      </c>
      <c r="C68" s="167">
        <f t="shared" si="6"/>
        <v>0</v>
      </c>
      <c r="D68" s="168">
        <f t="shared" si="16"/>
        <v>0</v>
      </c>
      <c r="E68" s="211">
        <f t="shared" si="3"/>
        <v>0</v>
      </c>
      <c r="F68" s="211">
        <f t="shared" si="4"/>
        <v>0</v>
      </c>
      <c r="G68" s="127">
        <f t="shared" si="10"/>
        <v>0</v>
      </c>
      <c r="H68" s="127" t="e">
        <f t="shared" si="7"/>
        <v>#DIV/0!</v>
      </c>
      <c r="I68" s="139">
        <v>-3</v>
      </c>
      <c r="J68" s="139">
        <v>-4</v>
      </c>
      <c r="K68" s="139"/>
      <c r="L68" s="139"/>
      <c r="M68" s="139"/>
      <c r="N68" s="144"/>
      <c r="O68" s="144"/>
      <c r="P68" s="144"/>
      <c r="Q68" s="144"/>
      <c r="R68" s="144"/>
      <c r="S68" s="144"/>
      <c r="T68" s="144"/>
      <c r="U68" s="144"/>
      <c r="V68" s="273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273"/>
      <c r="AI68" s="144"/>
      <c r="AJ68" s="144"/>
      <c r="AK68" s="144"/>
      <c r="AL68" s="144"/>
      <c r="AM68" s="144"/>
      <c r="AN68" s="144"/>
      <c r="AO68" s="144"/>
      <c r="AP68" s="144"/>
      <c r="AQ68" s="144"/>
      <c r="AR68" s="69"/>
      <c r="AS68" s="69"/>
      <c r="AT68" s="3"/>
      <c r="AU68" s="62"/>
      <c r="AV68" s="3"/>
      <c r="AW68" s="2"/>
      <c r="AX68" s="62"/>
      <c r="AY68" s="3"/>
      <c r="AZ68" s="62"/>
    </row>
    <row r="69" spans="1:52" ht="34.5" customHeight="1" hidden="1">
      <c r="A69" s="178" t="s">
        <v>63</v>
      </c>
      <c r="B69" s="166" t="s">
        <v>61</v>
      </c>
      <c r="C69" s="167">
        <f t="shared" si="6"/>
        <v>0</v>
      </c>
      <c r="D69" s="168">
        <f t="shared" si="16"/>
        <v>0</v>
      </c>
      <c r="E69" s="211">
        <f t="shared" si="3"/>
        <v>0</v>
      </c>
      <c r="F69" s="211">
        <f t="shared" si="4"/>
        <v>0</v>
      </c>
      <c r="G69" s="127">
        <f t="shared" si="10"/>
        <v>0</v>
      </c>
      <c r="H69" s="127" t="e">
        <f t="shared" si="7"/>
        <v>#DIV/0!</v>
      </c>
      <c r="I69" s="139">
        <v>30</v>
      </c>
      <c r="J69" s="139">
        <v>35</v>
      </c>
      <c r="K69" s="139">
        <v>36</v>
      </c>
      <c r="L69" s="139">
        <v>36</v>
      </c>
      <c r="M69" s="139"/>
      <c r="N69" s="144"/>
      <c r="O69" s="144"/>
      <c r="P69" s="144"/>
      <c r="Q69" s="144"/>
      <c r="R69" s="144"/>
      <c r="S69" s="144"/>
      <c r="T69" s="144"/>
      <c r="U69" s="144"/>
      <c r="V69" s="273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273"/>
      <c r="AI69" s="144"/>
      <c r="AJ69" s="144"/>
      <c r="AK69" s="144"/>
      <c r="AL69" s="144"/>
      <c r="AM69" s="144"/>
      <c r="AN69" s="144"/>
      <c r="AO69" s="144"/>
      <c r="AP69" s="144"/>
      <c r="AQ69" s="144"/>
      <c r="AR69" s="69"/>
      <c r="AS69" s="69"/>
      <c r="AT69" s="3"/>
      <c r="AU69" s="62"/>
      <c r="AV69" s="3"/>
      <c r="AW69" s="2"/>
      <c r="AX69" s="62"/>
      <c r="AY69" s="3"/>
      <c r="AZ69" s="62"/>
    </row>
    <row r="70" spans="1:52" s="208" customFormat="1" ht="34.5" customHeight="1" thickBot="1">
      <c r="A70" s="247" t="s">
        <v>64</v>
      </c>
      <c r="B70" s="198" t="s">
        <v>61</v>
      </c>
      <c r="C70" s="199">
        <f t="shared" si="6"/>
        <v>2.64</v>
      </c>
      <c r="D70" s="200">
        <f t="shared" si="16"/>
        <v>20</v>
      </c>
      <c r="E70" s="246">
        <f t="shared" si="3"/>
        <v>12</v>
      </c>
      <c r="F70" s="246">
        <f t="shared" si="4"/>
        <v>8</v>
      </c>
      <c r="G70" s="201">
        <f t="shared" si="10"/>
        <v>4</v>
      </c>
      <c r="H70" s="201">
        <f t="shared" si="7"/>
        <v>60</v>
      </c>
      <c r="I70" s="202">
        <v>30</v>
      </c>
      <c r="J70" s="202">
        <v>27</v>
      </c>
      <c r="K70" s="202">
        <v>24</v>
      </c>
      <c r="L70" s="202">
        <v>27</v>
      </c>
      <c r="M70" s="202">
        <v>27</v>
      </c>
      <c r="N70" s="203"/>
      <c r="O70" s="203" t="s">
        <v>10</v>
      </c>
      <c r="P70" s="203" t="s">
        <v>10</v>
      </c>
      <c r="Q70" s="203" t="s">
        <v>10</v>
      </c>
      <c r="R70" s="203" t="s">
        <v>10</v>
      </c>
      <c r="S70" s="203"/>
      <c r="T70" s="203" t="s">
        <v>11</v>
      </c>
      <c r="U70" s="203" t="s">
        <v>10</v>
      </c>
      <c r="V70" s="275" t="s">
        <v>11</v>
      </c>
      <c r="W70" s="203"/>
      <c r="X70" s="203" t="s">
        <v>11</v>
      </c>
      <c r="Y70" s="203"/>
      <c r="Z70" s="203" t="s">
        <v>10</v>
      </c>
      <c r="AA70" s="203" t="s">
        <v>11</v>
      </c>
      <c r="AB70" s="203" t="s">
        <v>11</v>
      </c>
      <c r="AC70" s="203"/>
      <c r="AD70" s="203" t="s">
        <v>10</v>
      </c>
      <c r="AE70" s="203" t="s">
        <v>10</v>
      </c>
      <c r="AF70" s="203" t="s">
        <v>11</v>
      </c>
      <c r="AG70" s="203" t="s">
        <v>11</v>
      </c>
      <c r="AH70" s="275" t="s">
        <v>10</v>
      </c>
      <c r="AI70" s="203" t="s">
        <v>10</v>
      </c>
      <c r="AJ70" s="203" t="s">
        <v>11</v>
      </c>
      <c r="AK70" s="203"/>
      <c r="AL70" s="203" t="s">
        <v>10</v>
      </c>
      <c r="AM70" s="203" t="s">
        <v>10</v>
      </c>
      <c r="AN70" s="203"/>
      <c r="AO70" s="203"/>
      <c r="AP70" s="203"/>
      <c r="AQ70" s="203"/>
      <c r="AR70" s="204"/>
      <c r="AS70" s="204"/>
      <c r="AT70" s="205"/>
      <c r="AU70" s="206"/>
      <c r="AV70" s="205"/>
      <c r="AW70" s="207"/>
      <c r="AX70" s="206"/>
      <c r="AY70" s="205"/>
      <c r="AZ70" s="206"/>
    </row>
    <row r="71" spans="1:52" s="190" customFormat="1" ht="34.5" customHeight="1" hidden="1" thickTop="1">
      <c r="A71" s="179" t="s">
        <v>66</v>
      </c>
      <c r="B71" s="180" t="s">
        <v>67</v>
      </c>
      <c r="C71" s="181">
        <f aca="true" t="shared" si="17" ref="C71:C88">G71*0.66</f>
        <v>0</v>
      </c>
      <c r="D71" s="182">
        <f t="shared" si="16"/>
        <v>0</v>
      </c>
      <c r="E71" s="224">
        <f t="shared" si="3"/>
        <v>0</v>
      </c>
      <c r="F71" s="224">
        <f t="shared" si="4"/>
        <v>0</v>
      </c>
      <c r="G71" s="183">
        <f aca="true" t="shared" si="18" ref="G71:G88">E71-F71</f>
        <v>0</v>
      </c>
      <c r="H71" s="183" t="e">
        <f aca="true" t="shared" si="19" ref="H71:H88">SUM(E71/D71%)</f>
        <v>#DIV/0!</v>
      </c>
      <c r="I71" s="184">
        <v>32</v>
      </c>
      <c r="J71" s="184">
        <v>32</v>
      </c>
      <c r="K71" s="184"/>
      <c r="L71" s="184"/>
      <c r="M71" s="184"/>
      <c r="N71" s="185"/>
      <c r="O71" s="185"/>
      <c r="P71" s="185"/>
      <c r="Q71" s="185"/>
      <c r="R71" s="185"/>
      <c r="S71" s="185"/>
      <c r="T71" s="185"/>
      <c r="U71" s="185"/>
      <c r="V71" s="271"/>
      <c r="W71" s="185"/>
      <c r="X71" s="185"/>
      <c r="Y71" s="185"/>
      <c r="Z71" s="185"/>
      <c r="AA71" s="185"/>
      <c r="AB71" s="192"/>
      <c r="AC71" s="185"/>
      <c r="AD71" s="185"/>
      <c r="AE71" s="185"/>
      <c r="AF71" s="185"/>
      <c r="AG71" s="185"/>
      <c r="AH71" s="271"/>
      <c r="AI71" s="185"/>
      <c r="AJ71" s="185"/>
      <c r="AK71" s="185"/>
      <c r="AL71" s="144"/>
      <c r="AM71" s="144"/>
      <c r="AN71" s="144"/>
      <c r="AO71" s="144"/>
      <c r="AP71" s="144"/>
      <c r="AQ71" s="144"/>
      <c r="AR71" s="186"/>
      <c r="AS71" s="186"/>
      <c r="AT71" s="187"/>
      <c r="AU71" s="188"/>
      <c r="AV71" s="187"/>
      <c r="AW71" s="189"/>
      <c r="AX71" s="188"/>
      <c r="AY71" s="187"/>
      <c r="AZ71" s="188"/>
    </row>
    <row r="72" spans="1:52" ht="34.5" customHeight="1" hidden="1" thickTop="1">
      <c r="A72" s="178" t="s">
        <v>294</v>
      </c>
      <c r="B72" s="166" t="s">
        <v>67</v>
      </c>
      <c r="C72" s="167">
        <f t="shared" si="17"/>
        <v>0</v>
      </c>
      <c r="D72" s="168">
        <f>E72+F72</f>
        <v>0</v>
      </c>
      <c r="E72" s="211">
        <f>COUNTIF(N72:AQ72,"W")+COUNTIF(N72:AQ72,"WL")+COUNTIF(N72:AQ72,"WLL")+COUNTIF(N72:AQ72,"WW")+COUNTIF(N72:AQ72,"WW")+COUNTIF(N72:AQ72,"WWL")+COUNTIF(N72:AQ72,"WWL")+COUNTIF(N72:AQ72,"WWW")+COUNTIF(N72:AQ72,"WWW")+COUNTIF(N72:AQ72,"WWW")</f>
        <v>0</v>
      </c>
      <c r="F72" s="211">
        <f>COUNTIF(N72:AQ72,"L")+COUNTIF(N72:AQ72,"WL")+COUNTIF(N72:AQ72,"WWL")+COUNTIF(N72:AQ72,"LL")+COUNTIF(N72:AQ72,"LL")+COUNTIF(N72:AQ72,"WLL")+COUNTIF(N72:AQ72,"WLL")+COUNTIF(N72:AQ72,"LLL")+COUNTIF(N72:AQ72,"LLL")+COUNTIF(N72:AQ72,"LLL")</f>
        <v>0</v>
      </c>
      <c r="G72" s="127">
        <f t="shared" si="18"/>
        <v>0</v>
      </c>
      <c r="H72" s="127" t="e">
        <f t="shared" si="19"/>
        <v>#DIV/0!</v>
      </c>
      <c r="I72" s="139">
        <v>15</v>
      </c>
      <c r="J72" s="139">
        <v>16</v>
      </c>
      <c r="K72" s="139">
        <v>16</v>
      </c>
      <c r="L72" s="139"/>
      <c r="M72" s="139"/>
      <c r="N72" s="144"/>
      <c r="O72" s="144"/>
      <c r="P72" s="144"/>
      <c r="Q72" s="144"/>
      <c r="R72" s="144"/>
      <c r="S72" s="144"/>
      <c r="T72" s="144"/>
      <c r="U72" s="144"/>
      <c r="V72" s="273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273"/>
      <c r="AI72" s="144"/>
      <c r="AJ72" s="144"/>
      <c r="AK72" s="144"/>
      <c r="AL72" s="144"/>
      <c r="AM72" s="144"/>
      <c r="AN72" s="144"/>
      <c r="AO72" s="144"/>
      <c r="AP72" s="144"/>
      <c r="AQ72" s="144"/>
      <c r="AR72" s="69"/>
      <c r="AS72" s="69"/>
      <c r="AT72" s="3"/>
      <c r="AU72" s="62"/>
      <c r="AV72" s="3"/>
      <c r="AW72" s="2"/>
      <c r="AX72" s="62"/>
      <c r="AY72" s="3"/>
      <c r="AZ72" s="62"/>
    </row>
    <row r="73" spans="1:52" s="303" customFormat="1" ht="34.5" customHeight="1" hidden="1" thickTop="1">
      <c r="A73" s="322" t="s">
        <v>240</v>
      </c>
      <c r="B73" s="291" t="s">
        <v>284</v>
      </c>
      <c r="C73" s="292">
        <f t="shared" si="17"/>
        <v>0</v>
      </c>
      <c r="D73" s="293">
        <f>E73+F73</f>
        <v>0</v>
      </c>
      <c r="E73" s="294">
        <f t="shared" si="3"/>
        <v>0</v>
      </c>
      <c r="F73" s="294">
        <f t="shared" si="4"/>
        <v>0</v>
      </c>
      <c r="G73" s="295">
        <f t="shared" si="18"/>
        <v>0</v>
      </c>
      <c r="H73" s="295" t="e">
        <f t="shared" si="19"/>
        <v>#DIV/0!</v>
      </c>
      <c r="I73" s="296">
        <v>22</v>
      </c>
      <c r="J73" s="296">
        <v>20</v>
      </c>
      <c r="K73" s="296">
        <v>22</v>
      </c>
      <c r="L73" s="296">
        <v>22</v>
      </c>
      <c r="M73" s="296"/>
      <c r="N73" s="297"/>
      <c r="O73" s="297"/>
      <c r="P73" s="297"/>
      <c r="Q73" s="297"/>
      <c r="R73" s="297"/>
      <c r="S73" s="297"/>
      <c r="T73" s="297"/>
      <c r="U73" s="297"/>
      <c r="V73" s="298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8"/>
      <c r="AI73" s="297"/>
      <c r="AJ73" s="297"/>
      <c r="AK73" s="297"/>
      <c r="AL73" s="297"/>
      <c r="AM73" s="297"/>
      <c r="AN73" s="297"/>
      <c r="AO73" s="297"/>
      <c r="AP73" s="297"/>
      <c r="AQ73" s="297"/>
      <c r="AR73" s="299"/>
      <c r="AS73" s="299"/>
      <c r="AT73" s="300"/>
      <c r="AU73" s="301"/>
      <c r="AV73" s="300"/>
      <c r="AW73" s="302"/>
      <c r="AX73" s="301"/>
      <c r="AY73" s="300"/>
      <c r="AZ73" s="301"/>
    </row>
    <row r="74" spans="1:52" s="303" customFormat="1" ht="34.5" customHeight="1" thickTop="1">
      <c r="A74" s="322" t="s">
        <v>144</v>
      </c>
      <c r="B74" s="291" t="s">
        <v>67</v>
      </c>
      <c r="C74" s="292">
        <f t="shared" si="17"/>
        <v>1.98</v>
      </c>
      <c r="D74" s="293">
        <f t="shared" si="16"/>
        <v>5</v>
      </c>
      <c r="E74" s="294">
        <f t="shared" si="3"/>
        <v>4</v>
      </c>
      <c r="F74" s="294">
        <f t="shared" si="4"/>
        <v>1</v>
      </c>
      <c r="G74" s="295">
        <f t="shared" si="18"/>
        <v>3</v>
      </c>
      <c r="H74" s="295">
        <f t="shared" si="19"/>
        <v>80</v>
      </c>
      <c r="I74" s="296">
        <v>27</v>
      </c>
      <c r="J74" s="296">
        <v>29</v>
      </c>
      <c r="K74" s="296">
        <v>30</v>
      </c>
      <c r="L74" s="296">
        <v>27</v>
      </c>
      <c r="M74" s="296">
        <v>31</v>
      </c>
      <c r="N74" s="297"/>
      <c r="O74" s="297"/>
      <c r="P74" s="297"/>
      <c r="Q74" s="297"/>
      <c r="R74" s="297"/>
      <c r="S74" s="297"/>
      <c r="T74" s="297"/>
      <c r="U74" s="297"/>
      <c r="V74" s="298"/>
      <c r="W74" s="297"/>
      <c r="X74" s="297"/>
      <c r="Y74" s="297" t="s">
        <v>10</v>
      </c>
      <c r="Z74" s="297" t="s">
        <v>11</v>
      </c>
      <c r="AA74" s="297"/>
      <c r="AB74" s="297"/>
      <c r="AC74" s="297"/>
      <c r="AD74" s="297"/>
      <c r="AE74" s="297"/>
      <c r="AF74" s="297"/>
      <c r="AG74" s="297"/>
      <c r="AH74" s="298" t="s">
        <v>10</v>
      </c>
      <c r="AI74" s="297" t="s">
        <v>10</v>
      </c>
      <c r="AJ74" s="297"/>
      <c r="AK74" s="297"/>
      <c r="AL74" s="297"/>
      <c r="AM74" s="297" t="s">
        <v>10</v>
      </c>
      <c r="AN74" s="297"/>
      <c r="AO74" s="297"/>
      <c r="AP74" s="297"/>
      <c r="AQ74" s="297"/>
      <c r="AR74" s="299"/>
      <c r="AS74" s="299"/>
      <c r="AT74" s="300"/>
      <c r="AU74" s="301"/>
      <c r="AV74" s="300"/>
      <c r="AW74" s="302"/>
      <c r="AX74" s="301"/>
      <c r="AY74" s="300"/>
      <c r="AZ74" s="301"/>
    </row>
    <row r="75" spans="1:52" s="195" customFormat="1" ht="34.5" customHeight="1">
      <c r="A75" s="179" t="s">
        <v>312</v>
      </c>
      <c r="B75" s="166" t="s">
        <v>67</v>
      </c>
      <c r="C75" s="167">
        <f t="shared" si="17"/>
        <v>0</v>
      </c>
      <c r="D75" s="168">
        <f>E75+F75</f>
        <v>0</v>
      </c>
      <c r="E75" s="211">
        <f t="shared" si="3"/>
        <v>0</v>
      </c>
      <c r="F75" s="211">
        <f t="shared" si="4"/>
        <v>0</v>
      </c>
      <c r="G75" s="127">
        <f t="shared" si="18"/>
        <v>0</v>
      </c>
      <c r="H75" s="127" t="e">
        <f t="shared" si="19"/>
        <v>#DIV/0!</v>
      </c>
      <c r="I75" s="191">
        <v>20</v>
      </c>
      <c r="J75" s="191">
        <v>20</v>
      </c>
      <c r="K75" s="191">
        <v>20</v>
      </c>
      <c r="L75" s="191">
        <v>20</v>
      </c>
      <c r="M75" s="191">
        <v>20</v>
      </c>
      <c r="N75" s="192"/>
      <c r="O75" s="192"/>
      <c r="P75" s="192"/>
      <c r="Q75" s="192"/>
      <c r="R75" s="192"/>
      <c r="S75" s="192"/>
      <c r="T75" s="192"/>
      <c r="U75" s="192"/>
      <c r="V75" s="271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271"/>
      <c r="AI75" s="192"/>
      <c r="AJ75" s="192"/>
      <c r="AK75" s="192"/>
      <c r="AL75" s="144"/>
      <c r="AM75" s="144"/>
      <c r="AN75" s="144"/>
      <c r="AO75" s="144"/>
      <c r="AP75" s="144"/>
      <c r="AQ75" s="144"/>
      <c r="AR75" s="69"/>
      <c r="AS75" s="69"/>
      <c r="AT75" s="63"/>
      <c r="AU75" s="193"/>
      <c r="AV75" s="63"/>
      <c r="AW75" s="194"/>
      <c r="AX75" s="193"/>
      <c r="AY75" s="63"/>
      <c r="AZ75" s="193"/>
    </row>
    <row r="76" spans="1:52" ht="34.5" customHeight="1" hidden="1">
      <c r="A76" s="178" t="s">
        <v>62</v>
      </c>
      <c r="B76" s="166" t="s">
        <v>67</v>
      </c>
      <c r="C76" s="167">
        <f t="shared" si="17"/>
        <v>0</v>
      </c>
      <c r="D76" s="168">
        <f t="shared" si="16"/>
        <v>0</v>
      </c>
      <c r="E76" s="211">
        <f t="shared" si="3"/>
        <v>0</v>
      </c>
      <c r="F76" s="211">
        <f t="shared" si="4"/>
        <v>0</v>
      </c>
      <c r="G76" s="127">
        <f t="shared" si="18"/>
        <v>0</v>
      </c>
      <c r="H76" s="127" t="e">
        <f t="shared" si="19"/>
        <v>#DIV/0!</v>
      </c>
      <c r="I76" s="139">
        <v>16</v>
      </c>
      <c r="J76" s="139">
        <v>16</v>
      </c>
      <c r="K76" s="139"/>
      <c r="L76" s="139"/>
      <c r="M76" s="139"/>
      <c r="N76" s="144"/>
      <c r="O76" s="144"/>
      <c r="P76" s="144"/>
      <c r="Q76" s="144"/>
      <c r="R76" s="144"/>
      <c r="S76" s="144"/>
      <c r="T76" s="144"/>
      <c r="U76" s="144"/>
      <c r="V76" s="273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273"/>
      <c r="AI76" s="144"/>
      <c r="AJ76" s="144"/>
      <c r="AK76" s="144"/>
      <c r="AL76" s="144"/>
      <c r="AM76" s="144"/>
      <c r="AN76" s="144"/>
      <c r="AO76" s="144"/>
      <c r="AP76" s="144"/>
      <c r="AQ76" s="144"/>
      <c r="AR76" s="69"/>
      <c r="AS76" s="69"/>
      <c r="AT76" s="3"/>
      <c r="AU76" s="62"/>
      <c r="AV76" s="3"/>
      <c r="AW76" s="2"/>
      <c r="AX76" s="62"/>
      <c r="AY76" s="3"/>
      <c r="AZ76" s="62"/>
    </row>
    <row r="77" spans="1:52" ht="34.5" customHeight="1">
      <c r="A77" s="178" t="s">
        <v>70</v>
      </c>
      <c r="B77" s="166" t="s">
        <v>67</v>
      </c>
      <c r="C77" s="167">
        <f t="shared" si="17"/>
        <v>0</v>
      </c>
      <c r="D77" s="168">
        <f t="shared" si="16"/>
        <v>6</v>
      </c>
      <c r="E77" s="211">
        <f t="shared" si="3"/>
        <v>3</v>
      </c>
      <c r="F77" s="211">
        <f t="shared" si="4"/>
        <v>3</v>
      </c>
      <c r="G77" s="127">
        <f t="shared" si="18"/>
        <v>0</v>
      </c>
      <c r="H77" s="127">
        <f t="shared" si="19"/>
        <v>50</v>
      </c>
      <c r="I77" s="139">
        <v>24</v>
      </c>
      <c r="J77" s="139">
        <v>25</v>
      </c>
      <c r="K77" s="139">
        <v>32</v>
      </c>
      <c r="L77" s="139">
        <v>32</v>
      </c>
      <c r="M77" s="139">
        <v>32</v>
      </c>
      <c r="N77" s="144" t="s">
        <v>11</v>
      </c>
      <c r="O77" s="144"/>
      <c r="P77" s="144"/>
      <c r="Q77" s="144"/>
      <c r="R77" s="144"/>
      <c r="S77" s="144"/>
      <c r="T77" s="144"/>
      <c r="U77" s="144"/>
      <c r="V77" s="273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273" t="s">
        <v>10</v>
      </c>
      <c r="AI77" s="144" t="s">
        <v>10</v>
      </c>
      <c r="AJ77" s="144" t="s">
        <v>11</v>
      </c>
      <c r="AK77" s="144"/>
      <c r="AL77" s="144" t="s">
        <v>11</v>
      </c>
      <c r="AM77" s="144" t="s">
        <v>10</v>
      </c>
      <c r="AN77" s="144"/>
      <c r="AO77" s="144"/>
      <c r="AP77" s="144"/>
      <c r="AQ77" s="144"/>
      <c r="AR77" s="69"/>
      <c r="AS77" s="69"/>
      <c r="AT77" s="3"/>
      <c r="AU77" s="62"/>
      <c r="AV77" s="3"/>
      <c r="AW77" s="2"/>
      <c r="AX77" s="62"/>
      <c r="AY77" s="3"/>
      <c r="AZ77" s="62"/>
    </row>
    <row r="78" spans="1:52" s="195" customFormat="1" ht="34.5" customHeight="1" hidden="1">
      <c r="A78" s="126" t="s">
        <v>346</v>
      </c>
      <c r="B78" s="166" t="s">
        <v>67</v>
      </c>
      <c r="C78" s="167">
        <f>G78*0.66</f>
        <v>0</v>
      </c>
      <c r="D78" s="168">
        <f>E78+F78</f>
        <v>0</v>
      </c>
      <c r="E78" s="211">
        <f>COUNTIF(N78:AQ78,"W")+COUNTIF(N78:AQ78,"WL")+COUNTIF(N78:AQ78,"WLL")+COUNTIF(N78:AQ78,"WW")+COUNTIF(N78:AQ78,"WW")+COUNTIF(N78:AQ78,"WWL")+COUNTIF(N78:AQ78,"WWL")+COUNTIF(N78:AQ78,"WWW")+COUNTIF(N78:AQ78,"WWW")+COUNTIF(N78:AQ78,"WWW")</f>
        <v>0</v>
      </c>
      <c r="F78" s="211">
        <f>COUNTIF(N78:AQ78,"L")+COUNTIF(N78:AQ78,"WL")+COUNTIF(N78:AQ78,"WWL")+COUNTIF(N78:AQ78,"LL")+COUNTIF(N78:AQ78,"LL")+COUNTIF(N78:AQ78,"WLL")+COUNTIF(N78:AQ78,"WLL")+COUNTIF(N78:AQ78,"LLL")+COUNTIF(N78:AQ78,"LLL")+COUNTIF(N78:AQ78,"LLL")</f>
        <v>0</v>
      </c>
      <c r="G78" s="127">
        <f>E78-F78</f>
        <v>0</v>
      </c>
      <c r="H78" s="127" t="e">
        <f>SUM(E78/D78%)</f>
        <v>#DIV/0!</v>
      </c>
      <c r="I78" s="191" t="s">
        <v>43</v>
      </c>
      <c r="J78" s="191">
        <v>15</v>
      </c>
      <c r="K78" s="191">
        <v>19</v>
      </c>
      <c r="L78" s="191">
        <v>19</v>
      </c>
      <c r="M78" s="191"/>
      <c r="N78" s="192"/>
      <c r="O78" s="192"/>
      <c r="P78" s="192"/>
      <c r="Q78" s="192"/>
      <c r="R78" s="192"/>
      <c r="S78" s="192"/>
      <c r="T78" s="192"/>
      <c r="U78" s="192"/>
      <c r="V78" s="271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271"/>
      <c r="AI78" s="192"/>
      <c r="AJ78" s="192"/>
      <c r="AK78" s="192"/>
      <c r="AL78" s="144"/>
      <c r="AM78" s="144"/>
      <c r="AN78" s="144"/>
      <c r="AO78" s="144"/>
      <c r="AP78" s="144"/>
      <c r="AQ78" s="144"/>
      <c r="AR78" s="69"/>
      <c r="AS78" s="69"/>
      <c r="AT78" s="63"/>
      <c r="AU78" s="193"/>
      <c r="AV78" s="63"/>
      <c r="AW78" s="194"/>
      <c r="AX78" s="193"/>
      <c r="AY78" s="63"/>
      <c r="AZ78" s="193"/>
    </row>
    <row r="79" spans="1:52" s="195" customFormat="1" ht="34.5" customHeight="1" hidden="1">
      <c r="A79" s="126" t="s">
        <v>295</v>
      </c>
      <c r="B79" s="166" t="s">
        <v>67</v>
      </c>
      <c r="C79" s="167">
        <f t="shared" si="17"/>
        <v>0</v>
      </c>
      <c r="D79" s="168">
        <f>E79+F79</f>
        <v>0</v>
      </c>
      <c r="E79" s="211">
        <f>COUNTIF(N79:AQ79,"W")+COUNTIF(N79:AQ79,"WL")+COUNTIF(N79:AQ79,"WLL")+COUNTIF(N79:AQ79,"WW")+COUNTIF(N79:AQ79,"WW")+COUNTIF(N79:AQ79,"WWL")+COUNTIF(N79:AQ79,"WWL")+COUNTIF(N79:AQ79,"WWW")+COUNTIF(N79:AQ79,"WWW")+COUNTIF(N79:AQ79,"WWW")</f>
        <v>0</v>
      </c>
      <c r="F79" s="211">
        <f>COUNTIF(N79:AQ79,"L")+COUNTIF(N79:AQ79,"WL")+COUNTIF(N79:AQ79,"WWL")+COUNTIF(N79:AQ79,"LL")+COUNTIF(N79:AQ79,"LL")+COUNTIF(N79:AQ79,"WLL")+COUNTIF(N79:AQ79,"WLL")+COUNTIF(N79:AQ79,"LLL")+COUNTIF(N79:AQ79,"LLL")+COUNTIF(N79:AQ79,"LLL")</f>
        <v>0</v>
      </c>
      <c r="G79" s="127">
        <f t="shared" si="18"/>
        <v>0</v>
      </c>
      <c r="H79" s="127" t="e">
        <f t="shared" si="19"/>
        <v>#DIV/0!</v>
      </c>
      <c r="I79" s="191">
        <v>15</v>
      </c>
      <c r="J79" s="191">
        <v>16</v>
      </c>
      <c r="K79" s="191"/>
      <c r="L79" s="191"/>
      <c r="M79" s="191"/>
      <c r="N79" s="192"/>
      <c r="O79" s="192"/>
      <c r="P79" s="192"/>
      <c r="Q79" s="192"/>
      <c r="R79" s="192"/>
      <c r="S79" s="192"/>
      <c r="T79" s="192"/>
      <c r="U79" s="192"/>
      <c r="V79" s="271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271"/>
      <c r="AI79" s="192"/>
      <c r="AJ79" s="192"/>
      <c r="AK79" s="192"/>
      <c r="AL79" s="144"/>
      <c r="AM79" s="144"/>
      <c r="AN79" s="144"/>
      <c r="AO79" s="144"/>
      <c r="AP79" s="144"/>
      <c r="AQ79" s="144"/>
      <c r="AR79" s="69"/>
      <c r="AS79" s="69"/>
      <c r="AT79" s="63"/>
      <c r="AU79" s="193"/>
      <c r="AV79" s="63"/>
      <c r="AW79" s="194"/>
      <c r="AX79" s="193"/>
      <c r="AY79" s="63"/>
      <c r="AZ79" s="193"/>
    </row>
    <row r="80" spans="1:52" s="195" customFormat="1" ht="34.5" customHeight="1" hidden="1">
      <c r="A80" s="126" t="s">
        <v>296</v>
      </c>
      <c r="B80" s="166" t="s">
        <v>67</v>
      </c>
      <c r="C80" s="167">
        <f t="shared" si="17"/>
        <v>0</v>
      </c>
      <c r="D80" s="168">
        <f>E80+F80</f>
        <v>0</v>
      </c>
      <c r="E80" s="211">
        <f>COUNTIF(N80:AQ80,"W")+COUNTIF(N80:AQ80,"WL")+COUNTIF(N80:AQ80,"WLL")+COUNTIF(N80:AQ80,"WW")+COUNTIF(N80:AQ80,"WW")+COUNTIF(N80:AQ80,"WWL")+COUNTIF(N80:AQ80,"WWL")+COUNTIF(N80:AQ80,"WWW")+COUNTIF(N80:AQ80,"WWW")+COUNTIF(N80:AQ80,"WWW")</f>
        <v>0</v>
      </c>
      <c r="F80" s="211">
        <f>COUNTIF(N80:AQ80,"L")+COUNTIF(N80:AQ80,"WL")+COUNTIF(N80:AQ80,"WWL")+COUNTIF(N80:AQ80,"LL")+COUNTIF(N80:AQ80,"LL")+COUNTIF(N80:AQ80,"WLL")+COUNTIF(N80:AQ80,"WLL")+COUNTIF(N80:AQ80,"LLL")+COUNTIF(N80:AQ80,"LLL")+COUNTIF(N80:AQ80,"LLL")</f>
        <v>0</v>
      </c>
      <c r="G80" s="127">
        <f t="shared" si="18"/>
        <v>0</v>
      </c>
      <c r="H80" s="127" t="e">
        <f t="shared" si="19"/>
        <v>#DIV/0!</v>
      </c>
      <c r="I80" s="191">
        <v>15</v>
      </c>
      <c r="J80" s="191">
        <v>16</v>
      </c>
      <c r="K80" s="191"/>
      <c r="L80" s="191"/>
      <c r="M80" s="191"/>
      <c r="N80" s="192"/>
      <c r="O80" s="192"/>
      <c r="P80" s="192"/>
      <c r="Q80" s="192"/>
      <c r="R80" s="192"/>
      <c r="S80" s="192"/>
      <c r="T80" s="192"/>
      <c r="U80" s="192"/>
      <c r="V80" s="271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271"/>
      <c r="AI80" s="192"/>
      <c r="AJ80" s="192"/>
      <c r="AK80" s="192"/>
      <c r="AL80" s="144"/>
      <c r="AM80" s="144"/>
      <c r="AN80" s="144"/>
      <c r="AO80" s="144"/>
      <c r="AP80" s="144"/>
      <c r="AQ80" s="144"/>
      <c r="AR80" s="69"/>
      <c r="AS80" s="69"/>
      <c r="AT80" s="63"/>
      <c r="AU80" s="193"/>
      <c r="AV80" s="63"/>
      <c r="AW80" s="194"/>
      <c r="AX80" s="193"/>
      <c r="AY80" s="63"/>
      <c r="AZ80" s="193"/>
    </row>
    <row r="81" spans="1:52" ht="34.5" customHeight="1">
      <c r="A81" s="178" t="s">
        <v>112</v>
      </c>
      <c r="B81" s="166" t="s">
        <v>290</v>
      </c>
      <c r="C81" s="167">
        <f t="shared" si="17"/>
        <v>5.28</v>
      </c>
      <c r="D81" s="168">
        <f t="shared" si="16"/>
        <v>26</v>
      </c>
      <c r="E81" s="211">
        <f t="shared" si="3"/>
        <v>17</v>
      </c>
      <c r="F81" s="211">
        <f t="shared" si="4"/>
        <v>9</v>
      </c>
      <c r="G81" s="127">
        <f t="shared" si="18"/>
        <v>8</v>
      </c>
      <c r="H81" s="127">
        <f t="shared" si="19"/>
        <v>65.38461538461539</v>
      </c>
      <c r="I81" s="139">
        <v>19</v>
      </c>
      <c r="J81" s="139">
        <v>20</v>
      </c>
      <c r="K81" s="139">
        <v>23</v>
      </c>
      <c r="L81" s="139">
        <v>18</v>
      </c>
      <c r="M81" s="139">
        <v>20</v>
      </c>
      <c r="N81" s="144" t="s">
        <v>10</v>
      </c>
      <c r="O81" s="144"/>
      <c r="P81" s="144" t="s">
        <v>11</v>
      </c>
      <c r="Q81" s="144" t="s">
        <v>474</v>
      </c>
      <c r="R81" s="144" t="s">
        <v>11</v>
      </c>
      <c r="S81" s="144" t="s">
        <v>10</v>
      </c>
      <c r="T81" s="144" t="s">
        <v>10</v>
      </c>
      <c r="U81" s="144"/>
      <c r="V81" s="273" t="s">
        <v>10</v>
      </c>
      <c r="W81" s="144" t="s">
        <v>10</v>
      </c>
      <c r="X81" s="144" t="s">
        <v>474</v>
      </c>
      <c r="Y81" s="144" t="s">
        <v>10</v>
      </c>
      <c r="Z81" s="144" t="s">
        <v>10</v>
      </c>
      <c r="AA81" s="144" t="s">
        <v>11</v>
      </c>
      <c r="AB81" s="144" t="s">
        <v>10</v>
      </c>
      <c r="AC81" s="144" t="s">
        <v>10</v>
      </c>
      <c r="AD81" s="144" t="s">
        <v>10</v>
      </c>
      <c r="AE81" s="144" t="s">
        <v>10</v>
      </c>
      <c r="AF81" s="144" t="s">
        <v>476</v>
      </c>
      <c r="AG81" s="144"/>
      <c r="AH81" s="273" t="s">
        <v>11</v>
      </c>
      <c r="AI81" s="144" t="s">
        <v>11</v>
      </c>
      <c r="AJ81" s="144" t="s">
        <v>11</v>
      </c>
      <c r="AK81" s="144" t="s">
        <v>10</v>
      </c>
      <c r="AL81" s="144" t="s">
        <v>11</v>
      </c>
      <c r="AM81" s="144" t="s">
        <v>11</v>
      </c>
      <c r="AN81" s="144"/>
      <c r="AO81" s="144"/>
      <c r="AP81" s="144"/>
      <c r="AQ81" s="144"/>
      <c r="AR81" s="69"/>
      <c r="AS81" s="69"/>
      <c r="AT81" s="3"/>
      <c r="AU81" s="62"/>
      <c r="AV81" s="3"/>
      <c r="AW81" s="2"/>
      <c r="AX81" s="62"/>
      <c r="AY81" s="3"/>
      <c r="AZ81" s="62"/>
    </row>
    <row r="82" spans="1:52" ht="34.5" customHeight="1">
      <c r="A82" s="126" t="s">
        <v>345</v>
      </c>
      <c r="B82" s="166" t="s">
        <v>330</v>
      </c>
      <c r="C82" s="167">
        <f t="shared" si="17"/>
        <v>5.28</v>
      </c>
      <c r="D82" s="168">
        <f t="shared" si="16"/>
        <v>20</v>
      </c>
      <c r="E82" s="211">
        <f>COUNTIF(N82:AQ82,"W")+COUNTIF(N82:AQ82,"WL")+COUNTIF(N82:AQ82,"WLL")+COUNTIF(N82:AQ82,"WW")+COUNTIF(N82:AQ82,"WW")+COUNTIF(N82:AQ82,"WWL")+COUNTIF(N82:AQ82,"WWL")+COUNTIF(N82:AQ82,"WWW")+COUNTIF(N82:AQ82,"WWW")+COUNTIF(N82:AQ82,"WWW")</f>
        <v>14</v>
      </c>
      <c r="F82" s="211">
        <f>COUNTIF(N82:AQ82,"L")+COUNTIF(N82:AQ82,"WL")+COUNTIF(N82:AQ82,"WWL")+COUNTIF(N82:AQ82,"LL")+COUNTIF(N82:AQ82,"LL")+COUNTIF(N82:AQ82,"WLL")+COUNTIF(N82:AQ82,"WLL")+COUNTIF(N82:AQ82,"LLL")+COUNTIF(N82:AQ82,"LLL")+COUNTIF(N82:AQ82,"LLL")</f>
        <v>6</v>
      </c>
      <c r="G82" s="127">
        <f t="shared" si="18"/>
        <v>8</v>
      </c>
      <c r="H82" s="127">
        <f t="shared" si="19"/>
        <v>70</v>
      </c>
      <c r="I82" s="139"/>
      <c r="J82" s="139">
        <v>15</v>
      </c>
      <c r="K82" s="139">
        <v>23</v>
      </c>
      <c r="L82" s="139">
        <v>34</v>
      </c>
      <c r="M82" s="139">
        <v>34</v>
      </c>
      <c r="N82" s="144"/>
      <c r="O82" s="144"/>
      <c r="P82" s="144" t="s">
        <v>10</v>
      </c>
      <c r="Q82" s="144" t="s">
        <v>11</v>
      </c>
      <c r="R82" s="144"/>
      <c r="S82" s="144" t="s">
        <v>10</v>
      </c>
      <c r="T82" s="144" t="s">
        <v>11</v>
      </c>
      <c r="U82" s="144"/>
      <c r="V82" s="273" t="s">
        <v>10</v>
      </c>
      <c r="W82" s="144" t="s">
        <v>10</v>
      </c>
      <c r="X82" s="144" t="s">
        <v>11</v>
      </c>
      <c r="Y82" s="144" t="s">
        <v>10</v>
      </c>
      <c r="Z82" s="144" t="s">
        <v>11</v>
      </c>
      <c r="AA82" s="144" t="s">
        <v>10</v>
      </c>
      <c r="AB82" s="144" t="s">
        <v>10</v>
      </c>
      <c r="AC82" s="144" t="s">
        <v>10</v>
      </c>
      <c r="AD82" s="144"/>
      <c r="AE82" s="144" t="s">
        <v>10</v>
      </c>
      <c r="AF82" s="144" t="s">
        <v>11</v>
      </c>
      <c r="AG82" s="144"/>
      <c r="AH82" s="273" t="s">
        <v>10</v>
      </c>
      <c r="AI82" s="144" t="s">
        <v>10</v>
      </c>
      <c r="AJ82" s="144" t="s">
        <v>11</v>
      </c>
      <c r="AK82" s="144" t="s">
        <v>10</v>
      </c>
      <c r="AL82" s="144" t="s">
        <v>10</v>
      </c>
      <c r="AM82" s="144" t="s">
        <v>10</v>
      </c>
      <c r="AN82" s="144"/>
      <c r="AO82" s="144"/>
      <c r="AP82" s="144"/>
      <c r="AQ82" s="144"/>
      <c r="AR82" s="69"/>
      <c r="AS82" s="69"/>
      <c r="AT82" s="3"/>
      <c r="AU82" s="62"/>
      <c r="AV82" s="3"/>
      <c r="AW82" s="2"/>
      <c r="AX82" s="62"/>
      <c r="AY82" s="3"/>
      <c r="AZ82" s="62"/>
    </row>
    <row r="83" spans="1:52" s="195" customFormat="1" ht="34.5" customHeight="1">
      <c r="A83" s="126" t="s">
        <v>429</v>
      </c>
      <c r="B83" s="166" t="s">
        <v>67</v>
      </c>
      <c r="C83" s="167">
        <f>G83*0.66</f>
        <v>5.94</v>
      </c>
      <c r="D83" s="168">
        <f>E83+F83</f>
        <v>27</v>
      </c>
      <c r="E83" s="211">
        <f>COUNTIF(N83:AQ83,"W")+COUNTIF(N83:AQ83,"WL")+COUNTIF(N83:AQ83,"WLL")+COUNTIF(N83:AQ83,"WW")+COUNTIF(N83:AQ83,"WW")+COUNTIF(N83:AQ83,"WWL")+COUNTIF(N83:AQ83,"WWL")+COUNTIF(N83:AQ83,"WWW")+COUNTIF(N83:AQ83,"WWW")+COUNTIF(N83:AQ83,"WWW")</f>
        <v>18</v>
      </c>
      <c r="F83" s="211">
        <f>COUNTIF(N83:AQ83,"L")+COUNTIF(N83:AQ83,"WL")+COUNTIF(N83:AQ83,"WWL")+COUNTIF(N83:AQ83,"LL")+COUNTIF(N83:AQ83,"LL")+COUNTIF(N83:AQ83,"WLL")+COUNTIF(N83:AQ83,"WLL")+COUNTIF(N83:AQ83,"LLL")+COUNTIF(N83:AQ83,"LLL")+COUNTIF(N83:AQ83,"LLL")</f>
        <v>9</v>
      </c>
      <c r="G83" s="127">
        <f>E83-F83</f>
        <v>9</v>
      </c>
      <c r="H83" s="127">
        <f>SUM(E83/D83%)</f>
        <v>66.66666666666666</v>
      </c>
      <c r="I83" s="191">
        <v>20</v>
      </c>
      <c r="J83" s="191" t="s">
        <v>43</v>
      </c>
      <c r="K83" s="191" t="s">
        <v>43</v>
      </c>
      <c r="L83" s="191">
        <v>10</v>
      </c>
      <c r="M83" s="191">
        <v>10</v>
      </c>
      <c r="N83" s="192" t="s">
        <v>474</v>
      </c>
      <c r="O83" s="192" t="s">
        <v>11</v>
      </c>
      <c r="P83" s="192" t="s">
        <v>10</v>
      </c>
      <c r="Q83" s="192" t="s">
        <v>10</v>
      </c>
      <c r="R83" s="192" t="s">
        <v>10</v>
      </c>
      <c r="S83" s="192" t="s">
        <v>478</v>
      </c>
      <c r="T83" s="192" t="s">
        <v>10</v>
      </c>
      <c r="U83" s="192"/>
      <c r="V83" s="271" t="s">
        <v>474</v>
      </c>
      <c r="W83" s="192" t="s">
        <v>10</v>
      </c>
      <c r="X83" s="192" t="s">
        <v>474</v>
      </c>
      <c r="Y83" s="192" t="s">
        <v>11</v>
      </c>
      <c r="Z83" s="192" t="s">
        <v>10</v>
      </c>
      <c r="AA83" s="192" t="s">
        <v>11</v>
      </c>
      <c r="AB83" s="192" t="s">
        <v>11</v>
      </c>
      <c r="AC83" s="192" t="s">
        <v>476</v>
      </c>
      <c r="AD83" s="192"/>
      <c r="AE83" s="192" t="s">
        <v>11</v>
      </c>
      <c r="AF83" s="192" t="s">
        <v>476</v>
      </c>
      <c r="AG83" s="192"/>
      <c r="AH83" s="271" t="s">
        <v>10</v>
      </c>
      <c r="AI83" s="192" t="s">
        <v>10</v>
      </c>
      <c r="AJ83" s="192" t="s">
        <v>10</v>
      </c>
      <c r="AK83" s="192" t="s">
        <v>11</v>
      </c>
      <c r="AL83" s="144" t="s">
        <v>10</v>
      </c>
      <c r="AM83" s="144" t="s">
        <v>11</v>
      </c>
      <c r="AN83" s="144"/>
      <c r="AO83" s="144"/>
      <c r="AP83" s="144"/>
      <c r="AQ83" s="144"/>
      <c r="AR83" s="69"/>
      <c r="AS83" s="69"/>
      <c r="AT83" s="63"/>
      <c r="AU83" s="193"/>
      <c r="AV83" s="63"/>
      <c r="AW83" s="194"/>
      <c r="AX83" s="193"/>
      <c r="AY83" s="63"/>
      <c r="AZ83" s="193"/>
    </row>
    <row r="84" spans="1:52" ht="34.5" customHeight="1">
      <c r="A84" s="126" t="s">
        <v>242</v>
      </c>
      <c r="B84" s="166" t="s">
        <v>279</v>
      </c>
      <c r="C84" s="167">
        <f>G84*0.66</f>
        <v>-4.62</v>
      </c>
      <c r="D84" s="168">
        <f>E84+F84</f>
        <v>19</v>
      </c>
      <c r="E84" s="211">
        <f>COUNTIF(N84:AQ84,"W")+COUNTIF(N84:AQ84,"WL")+COUNTIF(N84:AQ84,"WLL")+COUNTIF(N84:AQ84,"WW")+COUNTIF(N84:AQ84,"WW")+COUNTIF(N84:AQ84,"WWL")+COUNTIF(N84:AQ84,"WWL")+COUNTIF(N84:AQ84,"WWW")+COUNTIF(N84:AQ84,"WWW")+COUNTIF(N84:AQ84,"WWW")</f>
        <v>6</v>
      </c>
      <c r="F84" s="211">
        <f>COUNTIF(N84:AQ84,"L")+COUNTIF(N84:AQ84,"WL")+COUNTIF(N84:AQ84,"WWL")+COUNTIF(N84:AQ84,"LL")+COUNTIF(N84:AQ84,"LL")+COUNTIF(N84:AQ84,"WLL")+COUNTIF(N84:AQ84,"WLL")+COUNTIF(N84:AQ84,"LLL")+COUNTIF(N84:AQ84,"LLL")+COUNTIF(N84:AQ84,"LLL")</f>
        <v>13</v>
      </c>
      <c r="G84" s="127">
        <f>E84-F84</f>
        <v>-7</v>
      </c>
      <c r="H84" s="127">
        <f>SUM(E84/D84%)</f>
        <v>31.57894736842105</v>
      </c>
      <c r="I84" s="139">
        <v>12</v>
      </c>
      <c r="J84" s="139">
        <v>9</v>
      </c>
      <c r="K84" s="139">
        <v>9</v>
      </c>
      <c r="L84" s="139">
        <v>9</v>
      </c>
      <c r="M84" s="139">
        <v>4</v>
      </c>
      <c r="N84" s="144" t="s">
        <v>11</v>
      </c>
      <c r="O84" s="144"/>
      <c r="P84" s="144" t="s">
        <v>11</v>
      </c>
      <c r="Q84" s="144" t="s">
        <v>11</v>
      </c>
      <c r="R84" s="144"/>
      <c r="S84" s="144" t="s">
        <v>10</v>
      </c>
      <c r="T84" s="144" t="s">
        <v>10</v>
      </c>
      <c r="U84" s="144"/>
      <c r="V84" s="273" t="s">
        <v>10</v>
      </c>
      <c r="W84" s="144" t="s">
        <v>11</v>
      </c>
      <c r="X84" s="144" t="s">
        <v>11</v>
      </c>
      <c r="Y84" s="144" t="s">
        <v>10</v>
      </c>
      <c r="Z84" s="144" t="s">
        <v>11</v>
      </c>
      <c r="AA84" s="144" t="s">
        <v>11</v>
      </c>
      <c r="AB84" s="144" t="s">
        <v>11</v>
      </c>
      <c r="AC84" s="144" t="s">
        <v>11</v>
      </c>
      <c r="AD84" s="144"/>
      <c r="AE84" s="144"/>
      <c r="AF84" s="144"/>
      <c r="AG84" s="144"/>
      <c r="AH84" s="273" t="s">
        <v>10</v>
      </c>
      <c r="AI84" s="144" t="s">
        <v>11</v>
      </c>
      <c r="AJ84" s="144" t="s">
        <v>11</v>
      </c>
      <c r="AK84" s="144" t="s">
        <v>11</v>
      </c>
      <c r="AL84" s="144" t="s">
        <v>10</v>
      </c>
      <c r="AM84" s="144" t="s">
        <v>11</v>
      </c>
      <c r="AN84" s="144"/>
      <c r="AO84" s="144"/>
      <c r="AP84" s="144"/>
      <c r="AQ84" s="144"/>
      <c r="AR84" s="69"/>
      <c r="AS84" s="69"/>
      <c r="AT84" s="3"/>
      <c r="AU84" s="62"/>
      <c r="AV84" s="3"/>
      <c r="AW84" s="2"/>
      <c r="AX84" s="62"/>
      <c r="AY84" s="3"/>
      <c r="AZ84" s="62"/>
    </row>
    <row r="85" spans="1:52" s="195" customFormat="1" ht="34.5" customHeight="1" hidden="1">
      <c r="A85" s="126" t="s">
        <v>258</v>
      </c>
      <c r="B85" s="166" t="s">
        <v>67</v>
      </c>
      <c r="C85" s="167">
        <f t="shared" si="17"/>
        <v>0</v>
      </c>
      <c r="D85" s="168">
        <f t="shared" si="16"/>
        <v>0</v>
      </c>
      <c r="E85" s="211">
        <f t="shared" si="3"/>
        <v>0</v>
      </c>
      <c r="F85" s="211">
        <f t="shared" si="4"/>
        <v>0</v>
      </c>
      <c r="G85" s="127">
        <f t="shared" si="18"/>
        <v>0</v>
      </c>
      <c r="H85" s="127" t="e">
        <f t="shared" si="19"/>
        <v>#DIV/0!</v>
      </c>
      <c r="I85" s="191">
        <v>20</v>
      </c>
      <c r="J85" s="191">
        <v>20</v>
      </c>
      <c r="K85" s="191">
        <v>20</v>
      </c>
      <c r="L85" s="191">
        <v>20</v>
      </c>
      <c r="M85" s="191"/>
      <c r="N85" s="192"/>
      <c r="O85" s="192"/>
      <c r="P85" s="192"/>
      <c r="Q85" s="192"/>
      <c r="R85" s="192"/>
      <c r="S85" s="192"/>
      <c r="T85" s="192"/>
      <c r="U85" s="192"/>
      <c r="V85" s="271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271"/>
      <c r="AI85" s="192"/>
      <c r="AJ85" s="192"/>
      <c r="AK85" s="192"/>
      <c r="AL85" s="144"/>
      <c r="AM85" s="144"/>
      <c r="AN85" s="144"/>
      <c r="AO85" s="144"/>
      <c r="AP85" s="144"/>
      <c r="AQ85" s="144"/>
      <c r="AR85" s="69"/>
      <c r="AS85" s="69"/>
      <c r="AT85" s="63"/>
      <c r="AU85" s="193"/>
      <c r="AV85" s="63"/>
      <c r="AW85" s="194"/>
      <c r="AX85" s="193"/>
      <c r="AY85" s="63"/>
      <c r="AZ85" s="193"/>
    </row>
    <row r="86" spans="1:52" ht="34.5" customHeight="1" hidden="1">
      <c r="A86" s="178" t="s">
        <v>134</v>
      </c>
      <c r="B86" s="166" t="s">
        <v>67</v>
      </c>
      <c r="C86" s="167">
        <f t="shared" si="17"/>
        <v>0</v>
      </c>
      <c r="D86" s="168">
        <f>E86+F86</f>
        <v>0</v>
      </c>
      <c r="E86" s="211">
        <f t="shared" si="3"/>
        <v>0</v>
      </c>
      <c r="F86" s="211">
        <f t="shared" si="4"/>
        <v>0</v>
      </c>
      <c r="G86" s="127">
        <f t="shared" si="18"/>
        <v>0</v>
      </c>
      <c r="H86" s="127" t="e">
        <f t="shared" si="19"/>
        <v>#DIV/0!</v>
      </c>
      <c r="I86" s="139">
        <v>24</v>
      </c>
      <c r="J86" s="139">
        <v>24</v>
      </c>
      <c r="K86" s="139">
        <v>24</v>
      </c>
      <c r="L86" s="139"/>
      <c r="M86" s="139"/>
      <c r="N86" s="144"/>
      <c r="O86" s="144"/>
      <c r="P86" s="144"/>
      <c r="Q86" s="144"/>
      <c r="R86" s="144"/>
      <c r="S86" s="144"/>
      <c r="T86" s="144"/>
      <c r="U86" s="144"/>
      <c r="V86" s="273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273"/>
      <c r="AI86" s="144"/>
      <c r="AJ86" s="144"/>
      <c r="AK86" s="144"/>
      <c r="AL86" s="144"/>
      <c r="AM86" s="144"/>
      <c r="AN86" s="144"/>
      <c r="AO86" s="144"/>
      <c r="AP86" s="144"/>
      <c r="AQ86" s="144"/>
      <c r="AR86" s="69"/>
      <c r="AS86" s="69"/>
      <c r="AT86" s="3"/>
      <c r="AU86" s="62"/>
      <c r="AV86" s="3"/>
      <c r="AW86" s="2"/>
      <c r="AX86" s="62"/>
      <c r="AY86" s="3"/>
      <c r="AZ86" s="62"/>
    </row>
    <row r="87" spans="1:52" s="208" customFormat="1" ht="34.5" customHeight="1" thickBot="1">
      <c r="A87" s="247" t="s">
        <v>65</v>
      </c>
      <c r="B87" s="198" t="s">
        <v>291</v>
      </c>
      <c r="C87" s="199">
        <f t="shared" si="17"/>
        <v>3.3000000000000003</v>
      </c>
      <c r="D87" s="200">
        <f>E87+F87</f>
        <v>17</v>
      </c>
      <c r="E87" s="246">
        <f t="shared" si="3"/>
        <v>11</v>
      </c>
      <c r="F87" s="246">
        <f t="shared" si="4"/>
        <v>6</v>
      </c>
      <c r="G87" s="201">
        <f t="shared" si="18"/>
        <v>5</v>
      </c>
      <c r="H87" s="201">
        <f t="shared" si="19"/>
        <v>64.70588235294117</v>
      </c>
      <c r="I87" s="202">
        <v>18</v>
      </c>
      <c r="J87" s="202">
        <v>13</v>
      </c>
      <c r="K87" s="202">
        <v>18</v>
      </c>
      <c r="L87" s="202">
        <v>21</v>
      </c>
      <c r="M87" s="202">
        <v>21</v>
      </c>
      <c r="N87" s="203" t="s">
        <v>10</v>
      </c>
      <c r="O87" s="203"/>
      <c r="P87" s="203" t="s">
        <v>11</v>
      </c>
      <c r="Q87" s="203" t="s">
        <v>11</v>
      </c>
      <c r="R87" s="203" t="s">
        <v>11</v>
      </c>
      <c r="S87" s="203" t="s">
        <v>11</v>
      </c>
      <c r="T87" s="203" t="s">
        <v>10</v>
      </c>
      <c r="U87" s="203"/>
      <c r="V87" s="275" t="s">
        <v>10</v>
      </c>
      <c r="W87" s="203" t="s">
        <v>10</v>
      </c>
      <c r="X87" s="203" t="s">
        <v>10</v>
      </c>
      <c r="Y87" s="203"/>
      <c r="Z87" s="203"/>
      <c r="AA87" s="203" t="s">
        <v>10</v>
      </c>
      <c r="AB87" s="203" t="s">
        <v>11</v>
      </c>
      <c r="AC87" s="203" t="s">
        <v>10</v>
      </c>
      <c r="AD87" s="203"/>
      <c r="AE87" s="203" t="s">
        <v>11</v>
      </c>
      <c r="AF87" s="203" t="s">
        <v>10</v>
      </c>
      <c r="AG87" s="203"/>
      <c r="AH87" s="275"/>
      <c r="AI87" s="203"/>
      <c r="AJ87" s="203" t="s">
        <v>10</v>
      </c>
      <c r="AK87" s="203" t="s">
        <v>10</v>
      </c>
      <c r="AL87" s="203" t="s">
        <v>10</v>
      </c>
      <c r="AM87" s="203"/>
      <c r="AN87" s="203"/>
      <c r="AO87" s="203"/>
      <c r="AP87" s="203"/>
      <c r="AQ87" s="203"/>
      <c r="AR87" s="204"/>
      <c r="AS87" s="204"/>
      <c r="AT87" s="205"/>
      <c r="AU87" s="206"/>
      <c r="AV87" s="205"/>
      <c r="AW87" s="207"/>
      <c r="AX87" s="206"/>
      <c r="AY87" s="205"/>
      <c r="AZ87" s="206"/>
    </row>
    <row r="88" spans="1:52" s="190" customFormat="1" ht="34.5" customHeight="1" hidden="1" thickTop="1">
      <c r="A88" s="179" t="s">
        <v>241</v>
      </c>
      <c r="B88" s="180" t="s">
        <v>226</v>
      </c>
      <c r="C88" s="181">
        <f t="shared" si="17"/>
        <v>0</v>
      </c>
      <c r="D88" s="182">
        <f>E88+F88</f>
        <v>0</v>
      </c>
      <c r="E88" s="224">
        <f t="shared" si="3"/>
        <v>0</v>
      </c>
      <c r="F88" s="224">
        <f t="shared" si="4"/>
        <v>0</v>
      </c>
      <c r="G88" s="183">
        <f t="shared" si="18"/>
        <v>0</v>
      </c>
      <c r="H88" s="183" t="e">
        <f t="shared" si="19"/>
        <v>#DIV/0!</v>
      </c>
      <c r="I88" s="184"/>
      <c r="J88" s="184"/>
      <c r="K88" s="184"/>
      <c r="L88" s="184"/>
      <c r="M88" s="184"/>
      <c r="N88" s="185"/>
      <c r="O88" s="185"/>
      <c r="P88" s="185"/>
      <c r="Q88" s="185"/>
      <c r="R88" s="185"/>
      <c r="S88" s="185"/>
      <c r="T88" s="185"/>
      <c r="U88" s="185"/>
      <c r="V88" s="271"/>
      <c r="W88" s="185"/>
      <c r="X88" s="185"/>
      <c r="Y88" s="185"/>
      <c r="Z88" s="185"/>
      <c r="AA88" s="185"/>
      <c r="AB88" s="192"/>
      <c r="AC88" s="185"/>
      <c r="AD88" s="185"/>
      <c r="AE88" s="185"/>
      <c r="AF88" s="185"/>
      <c r="AG88" s="185"/>
      <c r="AH88" s="271"/>
      <c r="AI88" s="185"/>
      <c r="AJ88" s="185"/>
      <c r="AK88" s="185"/>
      <c r="AL88" s="144"/>
      <c r="AM88" s="144"/>
      <c r="AN88" s="144"/>
      <c r="AO88" s="144"/>
      <c r="AP88" s="144"/>
      <c r="AQ88" s="144"/>
      <c r="AR88" s="186"/>
      <c r="AS88" s="186"/>
      <c r="AT88" s="187"/>
      <c r="AU88" s="188"/>
      <c r="AV88" s="187"/>
      <c r="AW88" s="189"/>
      <c r="AX88" s="188"/>
      <c r="AY88" s="187"/>
      <c r="AZ88" s="188"/>
    </row>
    <row r="89" spans="1:52" s="195" customFormat="1" ht="34.5" customHeight="1" thickTop="1">
      <c r="A89" s="126" t="s">
        <v>216</v>
      </c>
      <c r="B89" s="166" t="s">
        <v>279</v>
      </c>
      <c r="C89" s="167">
        <f aca="true" t="shared" si="20" ref="C89:C101">G89*0.66</f>
        <v>-6.6000000000000005</v>
      </c>
      <c r="D89" s="168">
        <f aca="true" t="shared" si="21" ref="D89:D101">E89+F89</f>
        <v>26</v>
      </c>
      <c r="E89" s="211">
        <f t="shared" si="3"/>
        <v>8</v>
      </c>
      <c r="F89" s="211">
        <f t="shared" si="4"/>
        <v>18</v>
      </c>
      <c r="G89" s="127">
        <f aca="true" t="shared" si="22" ref="G89:G101">E89-F89</f>
        <v>-10</v>
      </c>
      <c r="H89" s="127">
        <f aca="true" t="shared" si="23" ref="H89:H101">SUM(E89/D89%)</f>
        <v>30.769230769230766</v>
      </c>
      <c r="I89" s="191">
        <v>27</v>
      </c>
      <c r="J89" s="191">
        <v>28</v>
      </c>
      <c r="K89" s="191">
        <v>23</v>
      </c>
      <c r="L89" s="191">
        <v>9</v>
      </c>
      <c r="M89" s="191">
        <v>5</v>
      </c>
      <c r="N89" s="192" t="s">
        <v>11</v>
      </c>
      <c r="O89" s="192" t="s">
        <v>11</v>
      </c>
      <c r="P89" s="192"/>
      <c r="Q89" s="192" t="s">
        <v>11</v>
      </c>
      <c r="R89" s="192" t="s">
        <v>11</v>
      </c>
      <c r="S89" s="192" t="s">
        <v>11</v>
      </c>
      <c r="T89" s="192" t="s">
        <v>10</v>
      </c>
      <c r="U89" s="192" t="s">
        <v>11</v>
      </c>
      <c r="V89" s="271" t="s">
        <v>11</v>
      </c>
      <c r="W89" s="192" t="s">
        <v>10</v>
      </c>
      <c r="X89" s="192" t="s">
        <v>10</v>
      </c>
      <c r="Y89" s="192" t="s">
        <v>11</v>
      </c>
      <c r="Z89" s="192" t="s">
        <v>10</v>
      </c>
      <c r="AA89" s="192" t="s">
        <v>10</v>
      </c>
      <c r="AB89" s="192"/>
      <c r="AC89" s="192" t="s">
        <v>10</v>
      </c>
      <c r="AD89" s="192" t="s">
        <v>11</v>
      </c>
      <c r="AE89" s="192" t="s">
        <v>10</v>
      </c>
      <c r="AF89" s="192" t="s">
        <v>479</v>
      </c>
      <c r="AG89" s="192" t="s">
        <v>11</v>
      </c>
      <c r="AH89" s="271" t="s">
        <v>11</v>
      </c>
      <c r="AI89" s="192" t="s">
        <v>11</v>
      </c>
      <c r="AJ89" s="192" t="s">
        <v>10</v>
      </c>
      <c r="AK89" s="192" t="s">
        <v>479</v>
      </c>
      <c r="AL89" s="144" t="s">
        <v>11</v>
      </c>
      <c r="AM89" s="144" t="s">
        <v>11</v>
      </c>
      <c r="AN89" s="144"/>
      <c r="AO89" s="144"/>
      <c r="AP89" s="144"/>
      <c r="AQ89" s="144"/>
      <c r="AR89" s="69"/>
      <c r="AS89" s="69"/>
      <c r="AT89" s="63"/>
      <c r="AU89" s="193"/>
      <c r="AV89" s="63"/>
      <c r="AW89" s="194"/>
      <c r="AX89" s="193"/>
      <c r="AY89" s="63"/>
      <c r="AZ89" s="193"/>
    </row>
    <row r="90" spans="1:52" s="190" customFormat="1" ht="3" customHeight="1" hidden="1">
      <c r="A90" s="179" t="s">
        <v>227</v>
      </c>
      <c r="B90" s="180" t="s">
        <v>226</v>
      </c>
      <c r="C90" s="181">
        <f t="shared" si="20"/>
        <v>0</v>
      </c>
      <c r="D90" s="182">
        <f t="shared" si="21"/>
        <v>0</v>
      </c>
      <c r="E90" s="224">
        <f t="shared" si="3"/>
        <v>0</v>
      </c>
      <c r="F90" s="224">
        <f t="shared" si="4"/>
        <v>0</v>
      </c>
      <c r="G90" s="183">
        <f t="shared" si="22"/>
        <v>0</v>
      </c>
      <c r="H90" s="183" t="e">
        <f t="shared" si="23"/>
        <v>#DIV/0!</v>
      </c>
      <c r="I90" s="184"/>
      <c r="J90" s="184"/>
      <c r="K90" s="184"/>
      <c r="L90" s="184"/>
      <c r="M90" s="184"/>
      <c r="N90" s="185"/>
      <c r="O90" s="185"/>
      <c r="P90" s="185"/>
      <c r="Q90" s="185"/>
      <c r="R90" s="185"/>
      <c r="S90" s="185"/>
      <c r="T90" s="185"/>
      <c r="U90" s="185"/>
      <c r="V90" s="271"/>
      <c r="W90" s="185"/>
      <c r="X90" s="185"/>
      <c r="Y90" s="185"/>
      <c r="Z90" s="185"/>
      <c r="AA90" s="185"/>
      <c r="AB90" s="192"/>
      <c r="AC90" s="185"/>
      <c r="AD90" s="185"/>
      <c r="AE90" s="185"/>
      <c r="AF90" s="185"/>
      <c r="AG90" s="185"/>
      <c r="AH90" s="271"/>
      <c r="AI90" s="185"/>
      <c r="AJ90" s="185"/>
      <c r="AK90" s="185"/>
      <c r="AL90" s="144"/>
      <c r="AM90" s="144"/>
      <c r="AN90" s="144"/>
      <c r="AO90" s="144"/>
      <c r="AP90" s="144"/>
      <c r="AQ90" s="144"/>
      <c r="AR90" s="186"/>
      <c r="AS90" s="186"/>
      <c r="AT90" s="187"/>
      <c r="AU90" s="188"/>
      <c r="AV90" s="187"/>
      <c r="AW90" s="189"/>
      <c r="AX90" s="188"/>
      <c r="AY90" s="187"/>
      <c r="AZ90" s="188"/>
    </row>
    <row r="91" spans="1:52" ht="34.5" customHeight="1">
      <c r="A91" s="126" t="s">
        <v>432</v>
      </c>
      <c r="B91" s="166" t="s">
        <v>330</v>
      </c>
      <c r="C91" s="167">
        <f>G91*0.66</f>
        <v>0</v>
      </c>
      <c r="D91" s="168">
        <f>E91+F91</f>
        <v>20</v>
      </c>
      <c r="E91" s="211">
        <f>COUNTIF(N91:AQ91,"W")+COUNTIF(N91:AQ91,"WL")+COUNTIF(N91:AQ91,"WLL")+COUNTIF(N91:AQ91,"WW")+COUNTIF(N91:AQ91,"WW")+COUNTIF(N91:AQ91,"WWL")+COUNTIF(N91:AQ91,"WWL")+COUNTIF(N91:AQ91,"WWW")+COUNTIF(N91:AQ91,"WWW")+COUNTIF(N91:AQ91,"WWW")</f>
        <v>10</v>
      </c>
      <c r="F91" s="211">
        <f>COUNTIF(N91:AQ91,"L")+COUNTIF(N91:AQ91,"WL")+COUNTIF(N91:AQ91,"WWL")+COUNTIF(N91:AQ91,"LL")+COUNTIF(N91:AQ91,"LL")+COUNTIF(N91:AQ91,"WLL")+COUNTIF(N91:AQ91,"WLL")+COUNTIF(N91:AQ91,"LLL")+COUNTIF(N91:AQ91,"LLL")+COUNTIF(N91:AQ91,"LLL")</f>
        <v>10</v>
      </c>
      <c r="G91" s="127">
        <f>E91-F91</f>
        <v>0</v>
      </c>
      <c r="H91" s="127">
        <f>SUM(E91/D91%)</f>
        <v>50</v>
      </c>
      <c r="I91" s="139"/>
      <c r="J91" s="139">
        <v>0</v>
      </c>
      <c r="K91" s="139" t="s">
        <v>43</v>
      </c>
      <c r="L91" s="139">
        <v>10</v>
      </c>
      <c r="M91" s="139">
        <v>10</v>
      </c>
      <c r="N91" s="144" t="s">
        <v>10</v>
      </c>
      <c r="O91" s="144" t="s">
        <v>10</v>
      </c>
      <c r="P91" s="144"/>
      <c r="Q91" s="144"/>
      <c r="R91" s="144" t="s">
        <v>11</v>
      </c>
      <c r="S91" s="144" t="s">
        <v>11</v>
      </c>
      <c r="T91" s="144" t="s">
        <v>10</v>
      </c>
      <c r="U91" s="144" t="s">
        <v>10</v>
      </c>
      <c r="V91" s="273" t="s">
        <v>10</v>
      </c>
      <c r="W91" s="144" t="s">
        <v>10</v>
      </c>
      <c r="X91" s="144" t="s">
        <v>11</v>
      </c>
      <c r="Y91" s="144" t="s">
        <v>11</v>
      </c>
      <c r="Z91" s="144" t="s">
        <v>10</v>
      </c>
      <c r="AA91" s="144" t="s">
        <v>10</v>
      </c>
      <c r="AB91" s="144"/>
      <c r="AC91" s="144"/>
      <c r="AD91" s="144" t="s">
        <v>11</v>
      </c>
      <c r="AE91" s="144"/>
      <c r="AF91" s="144" t="s">
        <v>11</v>
      </c>
      <c r="AG91" s="144" t="s">
        <v>11</v>
      </c>
      <c r="AH91" s="273" t="s">
        <v>10</v>
      </c>
      <c r="AI91" s="144" t="s">
        <v>11</v>
      </c>
      <c r="AJ91" s="144" t="s">
        <v>11</v>
      </c>
      <c r="AK91" s="144" t="s">
        <v>11</v>
      </c>
      <c r="AL91" s="144"/>
      <c r="AM91" s="144" t="s">
        <v>10</v>
      </c>
      <c r="AN91" s="144"/>
      <c r="AO91" s="144"/>
      <c r="AP91" s="144"/>
      <c r="AQ91" s="144"/>
      <c r="AR91" s="69"/>
      <c r="AS91" s="69"/>
      <c r="AT91" s="3"/>
      <c r="AU91" s="62"/>
      <c r="AV91" s="3"/>
      <c r="AW91" s="2"/>
      <c r="AX91" s="62"/>
      <c r="AY91" s="3"/>
      <c r="AZ91" s="62"/>
    </row>
    <row r="92" spans="1:52" ht="34.5" customHeight="1">
      <c r="A92" s="126" t="s">
        <v>433</v>
      </c>
      <c r="B92" s="166" t="s">
        <v>330</v>
      </c>
      <c r="C92" s="167">
        <f>G92*0.66</f>
        <v>0</v>
      </c>
      <c r="D92" s="168">
        <f>E92+F92</f>
        <v>0</v>
      </c>
      <c r="E92" s="211">
        <f>COUNTIF(N92:AQ92,"W")+COUNTIF(N92:AQ92,"WL")+COUNTIF(N92:AQ92,"WLL")+COUNTIF(N92:AQ92,"WW")+COUNTIF(N92:AQ92,"WW")+COUNTIF(N92:AQ92,"WWL")+COUNTIF(N92:AQ92,"WWL")+COUNTIF(N92:AQ92,"WWW")+COUNTIF(N92:AQ92,"WWW")+COUNTIF(N92:AQ92,"WWW")</f>
        <v>0</v>
      </c>
      <c r="F92" s="211">
        <f>COUNTIF(N92:AQ92,"L")+COUNTIF(N92:AQ92,"WL")+COUNTIF(N92:AQ92,"WWL")+COUNTIF(N92:AQ92,"LL")+COUNTIF(N92:AQ92,"LL")+COUNTIF(N92:AQ92,"WLL")+COUNTIF(N92:AQ92,"WLL")+COUNTIF(N92:AQ92,"LLL")+COUNTIF(N92:AQ92,"LLL")+COUNTIF(N92:AQ92,"LLL")</f>
        <v>0</v>
      </c>
      <c r="G92" s="127">
        <f>E92-F92</f>
        <v>0</v>
      </c>
      <c r="H92" s="127" t="e">
        <f>SUM(E92/D92%)</f>
        <v>#DIV/0!</v>
      </c>
      <c r="I92" s="139"/>
      <c r="J92" s="139">
        <v>25</v>
      </c>
      <c r="K92" s="139" t="s">
        <v>43</v>
      </c>
      <c r="L92" s="139">
        <v>10</v>
      </c>
      <c r="M92" s="139">
        <v>10</v>
      </c>
      <c r="N92" s="144"/>
      <c r="O92" s="144"/>
      <c r="P92" s="144"/>
      <c r="Q92" s="144"/>
      <c r="R92" s="144"/>
      <c r="S92" s="144"/>
      <c r="T92" s="144"/>
      <c r="U92" s="144"/>
      <c r="V92" s="273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273"/>
      <c r="AI92" s="144"/>
      <c r="AJ92" s="144"/>
      <c r="AK92" s="144"/>
      <c r="AL92" s="144"/>
      <c r="AM92" s="144"/>
      <c r="AN92" s="144"/>
      <c r="AO92" s="144"/>
      <c r="AP92" s="144"/>
      <c r="AQ92" s="144"/>
      <c r="AR92" s="69"/>
      <c r="AS92" s="69"/>
      <c r="AT92" s="3"/>
      <c r="AU92" s="62"/>
      <c r="AV92" s="3"/>
      <c r="AW92" s="2"/>
      <c r="AX92" s="62"/>
      <c r="AY92" s="3"/>
      <c r="AZ92" s="62"/>
    </row>
    <row r="93" spans="1:52" ht="34.5" customHeight="1">
      <c r="A93" s="126" t="s">
        <v>344</v>
      </c>
      <c r="B93" s="166" t="s">
        <v>226</v>
      </c>
      <c r="C93" s="167">
        <f t="shared" si="20"/>
        <v>7.92</v>
      </c>
      <c r="D93" s="168">
        <f t="shared" si="21"/>
        <v>20</v>
      </c>
      <c r="E93" s="211">
        <f>COUNTIF(N93:AQ93,"W")+COUNTIF(N93:AQ93,"WL")+COUNTIF(N93:AQ93,"WLL")+COUNTIF(N93:AQ93,"WW")+COUNTIF(N93:AQ93,"WW")+COUNTIF(N93:AQ93,"WWL")+COUNTIF(N93:AQ93,"WWL")+COUNTIF(N93:AQ93,"WWW")+COUNTIF(N93:AQ93,"WWW")+COUNTIF(N93:AQ93,"WWW")</f>
        <v>16</v>
      </c>
      <c r="F93" s="211">
        <f>COUNTIF(N93:AQ93,"L")+COUNTIF(N93:AQ93,"WL")+COUNTIF(N93:AQ93,"WWL")+COUNTIF(N93:AQ93,"LL")+COUNTIF(N93:AQ93,"LL")+COUNTIF(N93:AQ93,"WLL")+COUNTIF(N93:AQ93,"WLL")+COUNTIF(N93:AQ93,"LLL")+COUNTIF(N93:AQ93,"LLL")+COUNTIF(N93:AQ93,"LLL")</f>
        <v>4</v>
      </c>
      <c r="G93" s="127">
        <f t="shared" si="22"/>
        <v>12</v>
      </c>
      <c r="H93" s="127">
        <f t="shared" si="23"/>
        <v>80</v>
      </c>
      <c r="I93" s="139" t="s">
        <v>43</v>
      </c>
      <c r="J93" s="139">
        <v>15</v>
      </c>
      <c r="K93" s="139">
        <v>0</v>
      </c>
      <c r="L93" s="139">
        <v>-3</v>
      </c>
      <c r="M93" s="139">
        <v>0</v>
      </c>
      <c r="N93" s="144"/>
      <c r="O93" s="144" t="s">
        <v>10</v>
      </c>
      <c r="P93" s="144"/>
      <c r="Q93" s="144" t="s">
        <v>11</v>
      </c>
      <c r="R93" s="144" t="s">
        <v>10</v>
      </c>
      <c r="S93" s="144" t="s">
        <v>10</v>
      </c>
      <c r="T93" s="144" t="s">
        <v>10</v>
      </c>
      <c r="U93" s="144" t="s">
        <v>10</v>
      </c>
      <c r="V93" s="273" t="s">
        <v>10</v>
      </c>
      <c r="W93" s="144" t="s">
        <v>10</v>
      </c>
      <c r="X93" s="144"/>
      <c r="Y93" s="144" t="s">
        <v>10</v>
      </c>
      <c r="Z93" s="144" t="s">
        <v>10</v>
      </c>
      <c r="AA93" s="144" t="s">
        <v>10</v>
      </c>
      <c r="AB93" s="144"/>
      <c r="AC93" s="144" t="s">
        <v>10</v>
      </c>
      <c r="AD93" s="144" t="s">
        <v>11</v>
      </c>
      <c r="AE93" s="144"/>
      <c r="AF93" s="144"/>
      <c r="AG93" s="144" t="s">
        <v>11</v>
      </c>
      <c r="AH93" s="273" t="s">
        <v>10</v>
      </c>
      <c r="AI93" s="144" t="s">
        <v>11</v>
      </c>
      <c r="AJ93" s="144" t="s">
        <v>10</v>
      </c>
      <c r="AK93" s="144" t="s">
        <v>10</v>
      </c>
      <c r="AL93" s="144" t="s">
        <v>10</v>
      </c>
      <c r="AM93" s="144" t="s">
        <v>10</v>
      </c>
      <c r="AN93" s="144"/>
      <c r="AO93" s="144"/>
      <c r="AP93" s="144"/>
      <c r="AQ93" s="144"/>
      <c r="AR93" s="69"/>
      <c r="AS93" s="69"/>
      <c r="AT93" s="3"/>
      <c r="AU93" s="62"/>
      <c r="AV93" s="3"/>
      <c r="AW93" s="2"/>
      <c r="AX93" s="62"/>
      <c r="AY93" s="3"/>
      <c r="AZ93" s="62"/>
    </row>
    <row r="94" spans="1:52" ht="34.5" customHeight="1">
      <c r="A94" s="179" t="s">
        <v>343</v>
      </c>
      <c r="B94" s="166" t="s">
        <v>330</v>
      </c>
      <c r="C94" s="167">
        <f t="shared" si="20"/>
        <v>0</v>
      </c>
      <c r="D94" s="168">
        <f t="shared" si="21"/>
        <v>0</v>
      </c>
      <c r="E94" s="211">
        <f>COUNTIF(N94:AQ94,"W")+COUNTIF(N94:AQ94,"WL")+COUNTIF(N94:AQ94,"WLL")+COUNTIF(N94:AQ94,"WW")+COUNTIF(N94:AQ94,"WW")+COUNTIF(N94:AQ94,"WWL")+COUNTIF(N94:AQ94,"WWL")+COUNTIF(N94:AQ94,"WWW")+COUNTIF(N94:AQ94,"WWW")+COUNTIF(N94:AQ94,"WWW")</f>
        <v>0</v>
      </c>
      <c r="F94" s="211">
        <f>COUNTIF(N94:AQ94,"L")+COUNTIF(N94:AQ94,"WL")+COUNTIF(N94:AQ94,"WWL")+COUNTIF(N94:AQ94,"LL")+COUNTIF(N94:AQ94,"LL")+COUNTIF(N94:AQ94,"WLL")+COUNTIF(N94:AQ94,"WLL")+COUNTIF(N94:AQ94,"LLL")+COUNTIF(N94:AQ94,"LLL")+COUNTIF(N94:AQ94,"LLL")</f>
        <v>0</v>
      </c>
      <c r="G94" s="127">
        <f t="shared" si="22"/>
        <v>0</v>
      </c>
      <c r="H94" s="127" t="e">
        <f t="shared" si="23"/>
        <v>#DIV/0!</v>
      </c>
      <c r="I94" s="139"/>
      <c r="J94" s="139">
        <v>25</v>
      </c>
      <c r="K94" s="139">
        <v>25</v>
      </c>
      <c r="L94" s="139">
        <v>25</v>
      </c>
      <c r="M94" s="139">
        <v>25</v>
      </c>
      <c r="N94" s="144"/>
      <c r="O94" s="144"/>
      <c r="P94" s="144"/>
      <c r="Q94" s="144"/>
      <c r="R94" s="144"/>
      <c r="S94" s="144"/>
      <c r="T94" s="144"/>
      <c r="U94" s="144"/>
      <c r="V94" s="273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273"/>
      <c r="AI94" s="144"/>
      <c r="AJ94" s="144"/>
      <c r="AK94" s="144"/>
      <c r="AL94" s="144"/>
      <c r="AM94" s="144"/>
      <c r="AN94" s="144"/>
      <c r="AO94" s="144"/>
      <c r="AP94" s="144"/>
      <c r="AQ94" s="144"/>
      <c r="AR94" s="69"/>
      <c r="AS94" s="69"/>
      <c r="AT94" s="3"/>
      <c r="AU94" s="62"/>
      <c r="AV94" s="3"/>
      <c r="AW94" s="2"/>
      <c r="AX94" s="62"/>
      <c r="AY94" s="3"/>
      <c r="AZ94" s="62"/>
    </row>
    <row r="95" spans="1:52" s="195" customFormat="1" ht="34.5" customHeight="1">
      <c r="A95" s="179" t="s">
        <v>207</v>
      </c>
      <c r="B95" s="166" t="s">
        <v>226</v>
      </c>
      <c r="C95" s="167">
        <f t="shared" si="20"/>
        <v>0</v>
      </c>
      <c r="D95" s="168">
        <f t="shared" si="21"/>
        <v>0</v>
      </c>
      <c r="E95" s="211">
        <f t="shared" si="3"/>
        <v>0</v>
      </c>
      <c r="F95" s="211">
        <f t="shared" si="4"/>
        <v>0</v>
      </c>
      <c r="G95" s="127">
        <f t="shared" si="22"/>
        <v>0</v>
      </c>
      <c r="H95" s="127" t="e">
        <f t="shared" si="23"/>
        <v>#DIV/0!</v>
      </c>
      <c r="I95" s="191">
        <v>-6</v>
      </c>
      <c r="J95" s="191">
        <v>-5</v>
      </c>
      <c r="K95" s="191">
        <v>-5</v>
      </c>
      <c r="L95" s="191">
        <v>-5</v>
      </c>
      <c r="M95" s="191">
        <v>-5</v>
      </c>
      <c r="N95" s="192"/>
      <c r="O95" s="192"/>
      <c r="P95" s="192"/>
      <c r="Q95" s="192"/>
      <c r="R95" s="192"/>
      <c r="S95" s="192"/>
      <c r="T95" s="192"/>
      <c r="U95" s="192"/>
      <c r="V95" s="271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271"/>
      <c r="AI95" s="192"/>
      <c r="AJ95" s="192"/>
      <c r="AK95" s="192"/>
      <c r="AL95" s="144"/>
      <c r="AM95" s="144"/>
      <c r="AN95" s="144"/>
      <c r="AO95" s="144"/>
      <c r="AP95" s="144"/>
      <c r="AQ95" s="144"/>
      <c r="AR95" s="69"/>
      <c r="AS95" s="69"/>
      <c r="AT95" s="63"/>
      <c r="AU95" s="193"/>
      <c r="AV95" s="63"/>
      <c r="AW95" s="194"/>
      <c r="AX95" s="193"/>
      <c r="AY95" s="63"/>
      <c r="AZ95" s="193"/>
    </row>
    <row r="96" spans="1:52" ht="34.5" customHeight="1">
      <c r="A96" s="178" t="s">
        <v>214</v>
      </c>
      <c r="B96" s="166" t="s">
        <v>388</v>
      </c>
      <c r="C96" s="167">
        <f>G96*0.66</f>
        <v>-1.98</v>
      </c>
      <c r="D96" s="168">
        <f>E96+F96</f>
        <v>17</v>
      </c>
      <c r="E96" s="211">
        <f>COUNTIF(N96:AQ96,"W")+COUNTIF(N96:AQ96,"WL")+COUNTIF(N96:AQ96,"WLL")+COUNTIF(N96:AQ96,"WW")+COUNTIF(N96:AQ96,"WW")+COUNTIF(N96:AQ96,"WWL")+COUNTIF(N96:AQ96,"WWL")+COUNTIF(N96:AQ96,"WWW")+COUNTIF(N96:AQ96,"WWW")+COUNTIF(N96:AQ96,"WWW")</f>
        <v>7</v>
      </c>
      <c r="F96" s="211">
        <f>COUNTIF(N96:AQ96,"L")+COUNTIF(N96:AQ96,"WL")+COUNTIF(N96:AQ96,"WWL")+COUNTIF(N96:AQ96,"LL")+COUNTIF(N96:AQ96,"LL")+COUNTIF(N96:AQ96,"WLL")+COUNTIF(N96:AQ96,"WLL")+COUNTIF(N96:AQ96,"LLL")+COUNTIF(N96:AQ96,"LLL")+COUNTIF(N96:AQ96,"LLL")</f>
        <v>10</v>
      </c>
      <c r="G96" s="127">
        <f>E96-F96</f>
        <v>-3</v>
      </c>
      <c r="H96" s="127">
        <f>SUM(E96/D96%)</f>
        <v>41.17647058823529</v>
      </c>
      <c r="I96" s="139">
        <v>-5</v>
      </c>
      <c r="J96" s="139">
        <v>2</v>
      </c>
      <c r="K96" s="139">
        <v>-2</v>
      </c>
      <c r="L96" s="139">
        <v>-1</v>
      </c>
      <c r="M96" s="139">
        <v>-1</v>
      </c>
      <c r="N96" s="144"/>
      <c r="O96" s="144" t="s">
        <v>11</v>
      </c>
      <c r="P96" s="144" t="s">
        <v>10</v>
      </c>
      <c r="Q96" s="144" t="s">
        <v>11</v>
      </c>
      <c r="R96" s="144" t="s">
        <v>10</v>
      </c>
      <c r="S96" s="144" t="s">
        <v>11</v>
      </c>
      <c r="T96" s="144"/>
      <c r="U96" s="144" t="s">
        <v>11</v>
      </c>
      <c r="V96" s="273"/>
      <c r="W96" s="144"/>
      <c r="X96" s="144" t="s">
        <v>11</v>
      </c>
      <c r="Y96" s="144"/>
      <c r="Z96" s="144" t="s">
        <v>11</v>
      </c>
      <c r="AA96" s="144" t="s">
        <v>11</v>
      </c>
      <c r="AB96" s="144"/>
      <c r="AC96" s="144"/>
      <c r="AD96" s="144" t="s">
        <v>10</v>
      </c>
      <c r="AE96" s="144" t="s">
        <v>11</v>
      </c>
      <c r="AF96" s="144"/>
      <c r="AG96" s="144"/>
      <c r="AH96" s="273" t="s">
        <v>11</v>
      </c>
      <c r="AI96" s="144" t="s">
        <v>10</v>
      </c>
      <c r="AJ96" s="144" t="s">
        <v>10</v>
      </c>
      <c r="AK96" s="144" t="s">
        <v>10</v>
      </c>
      <c r="AL96" s="144" t="s">
        <v>10</v>
      </c>
      <c r="AM96" s="144" t="s">
        <v>11</v>
      </c>
      <c r="AN96" s="144"/>
      <c r="AO96" s="144"/>
      <c r="AP96" s="144"/>
      <c r="AQ96" s="144"/>
      <c r="AR96" s="69"/>
      <c r="AS96" s="69"/>
      <c r="AT96" s="3"/>
      <c r="AU96" s="62"/>
      <c r="AV96" s="3"/>
      <c r="AW96" s="2"/>
      <c r="AX96" s="62"/>
      <c r="AY96" s="3"/>
      <c r="AZ96" s="62"/>
    </row>
    <row r="97" spans="1:52" ht="34.5" customHeight="1">
      <c r="A97" s="126" t="s">
        <v>378</v>
      </c>
      <c r="B97" s="166" t="s">
        <v>330</v>
      </c>
      <c r="C97" s="167">
        <f>G97*0.66</f>
        <v>0</v>
      </c>
      <c r="D97" s="168">
        <f>E97+F97</f>
        <v>0</v>
      </c>
      <c r="E97" s="211">
        <f>COUNTIF(N97:AQ97,"W")+COUNTIF(N97:AQ97,"WL")+COUNTIF(N97:AQ97,"WLL")+COUNTIF(N97:AQ97,"WW")+COUNTIF(N97:AQ97,"WW")+COUNTIF(N97:AQ97,"WWL")+COUNTIF(N97:AQ97,"WWL")+COUNTIF(N97:AQ97,"WWW")+COUNTIF(N97:AQ97,"WWW")+COUNTIF(N97:AQ97,"WWW")</f>
        <v>0</v>
      </c>
      <c r="F97" s="211">
        <f>COUNTIF(N97:AQ97,"L")+COUNTIF(N97:AQ97,"WL")+COUNTIF(N97:AQ97,"WWL")+COUNTIF(N97:AQ97,"LL")+COUNTIF(N97:AQ97,"LL")+COUNTIF(N97:AQ97,"WLL")+COUNTIF(N97:AQ97,"WLL")+COUNTIF(N97:AQ97,"LLL")+COUNTIF(N97:AQ97,"LLL")+COUNTIF(N97:AQ97,"LLL")</f>
        <v>0</v>
      </c>
      <c r="G97" s="127">
        <f>E97-F97</f>
        <v>0</v>
      </c>
      <c r="H97" s="127" t="e">
        <f>SUM(E97/D97%)</f>
        <v>#DIV/0!</v>
      </c>
      <c r="I97" s="139"/>
      <c r="J97" s="139">
        <v>0</v>
      </c>
      <c r="K97" s="139">
        <v>-15</v>
      </c>
      <c r="L97" s="139">
        <v>-15</v>
      </c>
      <c r="M97" s="139">
        <v>-15</v>
      </c>
      <c r="N97" s="144"/>
      <c r="O97" s="144"/>
      <c r="P97" s="144"/>
      <c r="Q97" s="144"/>
      <c r="R97" s="144"/>
      <c r="S97" s="144"/>
      <c r="T97" s="144"/>
      <c r="U97" s="144"/>
      <c r="V97" s="273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273"/>
      <c r="AI97" s="144"/>
      <c r="AJ97" s="144"/>
      <c r="AK97" s="144"/>
      <c r="AL97" s="144"/>
      <c r="AM97" s="144"/>
      <c r="AN97" s="144"/>
      <c r="AO97" s="144"/>
      <c r="AP97" s="144"/>
      <c r="AQ97" s="144"/>
      <c r="AR97" s="69"/>
      <c r="AS97" s="69"/>
      <c r="AT97" s="3"/>
      <c r="AU97" s="62"/>
      <c r="AV97" s="3"/>
      <c r="AW97" s="2"/>
      <c r="AX97" s="62"/>
      <c r="AY97" s="3"/>
      <c r="AZ97" s="62"/>
    </row>
    <row r="98" spans="1:52" ht="34.5" customHeight="1">
      <c r="A98" s="126" t="s">
        <v>377</v>
      </c>
      <c r="B98" s="166" t="s">
        <v>330</v>
      </c>
      <c r="C98" s="167">
        <f>G98*0.66</f>
        <v>1.32</v>
      </c>
      <c r="D98" s="168">
        <f>E98+F98</f>
        <v>22</v>
      </c>
      <c r="E98" s="211">
        <f>COUNTIF(N98:AQ98,"W")+COUNTIF(N98:AQ98,"WL")+COUNTIF(N98:AQ98,"WLL")+COUNTIF(N98:AQ98,"WW")+COUNTIF(N98:AQ98,"WW")+COUNTIF(N98:AQ98,"WWL")+COUNTIF(N98:AQ98,"WWL")+COUNTIF(N98:AQ98,"WWW")+COUNTIF(N98:AQ98,"WWW")+COUNTIF(N98:AQ98,"WWW")</f>
        <v>12</v>
      </c>
      <c r="F98" s="211">
        <f>COUNTIF(N98:AQ98,"L")+COUNTIF(N98:AQ98,"WL")+COUNTIF(N98:AQ98,"WWL")+COUNTIF(N98:AQ98,"LL")+COUNTIF(N98:AQ98,"LL")+COUNTIF(N98:AQ98,"WLL")+COUNTIF(N98:AQ98,"WLL")+COUNTIF(N98:AQ98,"LLL")+COUNTIF(N98:AQ98,"LLL")+COUNTIF(N98:AQ98,"LLL")</f>
        <v>10</v>
      </c>
      <c r="G98" s="127">
        <f>E98-F98</f>
        <v>2</v>
      </c>
      <c r="H98" s="127">
        <f>SUM(E98/D98%)</f>
        <v>54.54545454545455</v>
      </c>
      <c r="I98" s="139"/>
      <c r="J98" s="139">
        <v>0</v>
      </c>
      <c r="K98" s="139">
        <v>0</v>
      </c>
      <c r="L98" s="139">
        <v>-25</v>
      </c>
      <c r="M98" s="139">
        <v>-25</v>
      </c>
      <c r="N98" s="144" t="s">
        <v>11</v>
      </c>
      <c r="O98" s="144"/>
      <c r="P98" s="144"/>
      <c r="Q98" s="144" t="s">
        <v>11</v>
      </c>
      <c r="R98" s="144" t="s">
        <v>10</v>
      </c>
      <c r="S98" s="144" t="s">
        <v>10</v>
      </c>
      <c r="T98" s="144" t="s">
        <v>11</v>
      </c>
      <c r="U98" s="144" t="s">
        <v>10</v>
      </c>
      <c r="V98" s="273" t="s">
        <v>10</v>
      </c>
      <c r="W98" s="144" t="s">
        <v>11</v>
      </c>
      <c r="X98" s="144" t="s">
        <v>11</v>
      </c>
      <c r="Y98" s="144" t="s">
        <v>10</v>
      </c>
      <c r="Z98" s="144" t="s">
        <v>10</v>
      </c>
      <c r="AA98" s="144" t="s">
        <v>10</v>
      </c>
      <c r="AB98" s="144"/>
      <c r="AC98" s="144" t="s">
        <v>11</v>
      </c>
      <c r="AD98" s="144" t="s">
        <v>11</v>
      </c>
      <c r="AE98" s="144"/>
      <c r="AF98" s="144" t="s">
        <v>11</v>
      </c>
      <c r="AG98" s="144" t="s">
        <v>10</v>
      </c>
      <c r="AH98" s="273" t="s">
        <v>10</v>
      </c>
      <c r="AI98" s="144" t="s">
        <v>10</v>
      </c>
      <c r="AJ98" s="144" t="s">
        <v>10</v>
      </c>
      <c r="AK98" s="144" t="s">
        <v>10</v>
      </c>
      <c r="AL98" s="144" t="s">
        <v>11</v>
      </c>
      <c r="AM98" s="144" t="s">
        <v>11</v>
      </c>
      <c r="AN98" s="144"/>
      <c r="AO98" s="144"/>
      <c r="AP98" s="144"/>
      <c r="AQ98" s="144"/>
      <c r="AR98" s="69"/>
      <c r="AS98" s="69"/>
      <c r="AT98" s="3"/>
      <c r="AU98" s="62"/>
      <c r="AV98" s="3"/>
      <c r="AW98" s="2"/>
      <c r="AX98" s="62"/>
      <c r="AY98" s="3"/>
      <c r="AZ98" s="62"/>
    </row>
    <row r="99" spans="1:52" ht="34.5" customHeight="1" hidden="1">
      <c r="A99" s="178" t="s">
        <v>286</v>
      </c>
      <c r="B99" s="166" t="s">
        <v>279</v>
      </c>
      <c r="C99" s="167">
        <f t="shared" si="20"/>
        <v>0</v>
      </c>
      <c r="D99" s="168">
        <f t="shared" si="21"/>
        <v>0</v>
      </c>
      <c r="E99" s="211">
        <f t="shared" si="3"/>
        <v>0</v>
      </c>
      <c r="F99" s="211">
        <f t="shared" si="4"/>
        <v>0</v>
      </c>
      <c r="G99" s="127">
        <f t="shared" si="22"/>
        <v>0</v>
      </c>
      <c r="H99" s="127" t="e">
        <f t="shared" si="23"/>
        <v>#DIV/0!</v>
      </c>
      <c r="I99" s="139">
        <v>20</v>
      </c>
      <c r="J99" s="139">
        <v>17</v>
      </c>
      <c r="K99" s="139">
        <v>20</v>
      </c>
      <c r="L99" s="139">
        <v>20</v>
      </c>
      <c r="M99" s="139"/>
      <c r="N99" s="144"/>
      <c r="O99" s="144"/>
      <c r="P99" s="144"/>
      <c r="Q99" s="144"/>
      <c r="R99" s="144"/>
      <c r="S99" s="144"/>
      <c r="T99" s="144"/>
      <c r="U99" s="144"/>
      <c r="V99" s="273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273"/>
      <c r="AI99" s="144"/>
      <c r="AJ99" s="144"/>
      <c r="AK99" s="144"/>
      <c r="AL99" s="144"/>
      <c r="AM99" s="144"/>
      <c r="AN99" s="144"/>
      <c r="AO99" s="144"/>
      <c r="AP99" s="144"/>
      <c r="AQ99" s="144"/>
      <c r="AR99" s="69"/>
      <c r="AS99" s="69"/>
      <c r="AT99" s="3"/>
      <c r="AU99" s="62"/>
      <c r="AV99" s="3"/>
      <c r="AW99" s="2"/>
      <c r="AX99" s="62"/>
      <c r="AY99" s="3"/>
      <c r="AZ99" s="62"/>
    </row>
    <row r="100" spans="1:52" s="190" customFormat="1" ht="34.5" customHeight="1" hidden="1">
      <c r="A100" s="179" t="s">
        <v>253</v>
      </c>
      <c r="B100" s="180" t="s">
        <v>226</v>
      </c>
      <c r="C100" s="181">
        <f>G100*0.66</f>
        <v>0</v>
      </c>
      <c r="D100" s="182">
        <f>E100+F100</f>
        <v>0</v>
      </c>
      <c r="E100" s="224">
        <f t="shared" si="3"/>
        <v>0</v>
      </c>
      <c r="F100" s="224">
        <f t="shared" si="4"/>
        <v>0</v>
      </c>
      <c r="G100" s="183">
        <f>E100-F100</f>
        <v>0</v>
      </c>
      <c r="H100" s="183" t="e">
        <f>SUM(E100/D100%)</f>
        <v>#DIV/0!</v>
      </c>
      <c r="I100" s="184">
        <v>15</v>
      </c>
      <c r="J100" s="184">
        <v>15</v>
      </c>
      <c r="K100" s="184"/>
      <c r="L100" s="184"/>
      <c r="M100" s="184"/>
      <c r="N100" s="185"/>
      <c r="O100" s="185"/>
      <c r="P100" s="185"/>
      <c r="Q100" s="185"/>
      <c r="R100" s="185"/>
      <c r="S100" s="185"/>
      <c r="T100" s="185"/>
      <c r="U100" s="185"/>
      <c r="V100" s="271"/>
      <c r="W100" s="185"/>
      <c r="X100" s="185"/>
      <c r="Y100" s="185"/>
      <c r="Z100" s="185"/>
      <c r="AA100" s="185"/>
      <c r="AB100" s="192"/>
      <c r="AC100" s="185"/>
      <c r="AD100" s="185"/>
      <c r="AE100" s="185"/>
      <c r="AF100" s="185"/>
      <c r="AG100" s="185"/>
      <c r="AH100" s="271"/>
      <c r="AI100" s="185"/>
      <c r="AJ100" s="185"/>
      <c r="AK100" s="185"/>
      <c r="AL100" s="144"/>
      <c r="AM100" s="144"/>
      <c r="AN100" s="144"/>
      <c r="AO100" s="144"/>
      <c r="AP100" s="144"/>
      <c r="AQ100" s="144"/>
      <c r="AR100" s="186"/>
      <c r="AS100" s="186"/>
      <c r="AT100" s="187"/>
      <c r="AU100" s="188"/>
      <c r="AV100" s="187"/>
      <c r="AW100" s="189"/>
      <c r="AX100" s="188"/>
      <c r="AY100" s="187"/>
      <c r="AZ100" s="188"/>
    </row>
    <row r="101" spans="1:52" s="190" customFormat="1" ht="34.5" customHeight="1" hidden="1">
      <c r="A101" s="179" t="s">
        <v>254</v>
      </c>
      <c r="B101" s="180" t="s">
        <v>226</v>
      </c>
      <c r="C101" s="181">
        <f t="shared" si="20"/>
        <v>0</v>
      </c>
      <c r="D101" s="182">
        <f t="shared" si="21"/>
        <v>0</v>
      </c>
      <c r="E101" s="224">
        <f t="shared" si="3"/>
        <v>0</v>
      </c>
      <c r="F101" s="224">
        <f t="shared" si="4"/>
        <v>0</v>
      </c>
      <c r="G101" s="183">
        <f t="shared" si="22"/>
        <v>0</v>
      </c>
      <c r="H101" s="183" t="e">
        <f t="shared" si="23"/>
        <v>#DIV/0!</v>
      </c>
      <c r="I101" s="184"/>
      <c r="J101" s="184"/>
      <c r="K101" s="184"/>
      <c r="L101" s="184"/>
      <c r="M101" s="184"/>
      <c r="N101" s="185"/>
      <c r="O101" s="185"/>
      <c r="P101" s="185"/>
      <c r="Q101" s="185"/>
      <c r="R101" s="185"/>
      <c r="S101" s="185"/>
      <c r="T101" s="185"/>
      <c r="U101" s="185"/>
      <c r="V101" s="271"/>
      <c r="W101" s="185"/>
      <c r="X101" s="185"/>
      <c r="Y101" s="185"/>
      <c r="Z101" s="185"/>
      <c r="AA101" s="185"/>
      <c r="AB101" s="192"/>
      <c r="AC101" s="185"/>
      <c r="AD101" s="185"/>
      <c r="AE101" s="185"/>
      <c r="AF101" s="185"/>
      <c r="AG101" s="185"/>
      <c r="AH101" s="271"/>
      <c r="AI101" s="185"/>
      <c r="AJ101" s="185"/>
      <c r="AK101" s="185"/>
      <c r="AL101" s="144"/>
      <c r="AM101" s="144"/>
      <c r="AN101" s="144"/>
      <c r="AO101" s="144"/>
      <c r="AP101" s="144"/>
      <c r="AQ101" s="144"/>
      <c r="AR101" s="186"/>
      <c r="AS101" s="186"/>
      <c r="AT101" s="187"/>
      <c r="AU101" s="188"/>
      <c r="AV101" s="187"/>
      <c r="AW101" s="189"/>
      <c r="AX101" s="188"/>
      <c r="AY101" s="187"/>
      <c r="AZ101" s="188"/>
    </row>
    <row r="102" spans="1:52" s="195" customFormat="1" ht="34.5" customHeight="1" hidden="1">
      <c r="A102" s="289" t="s">
        <v>335</v>
      </c>
      <c r="B102" s="166" t="s">
        <v>226</v>
      </c>
      <c r="C102" s="167">
        <f>G102*0.66</f>
        <v>0</v>
      </c>
      <c r="D102" s="168">
        <f>E102+F102</f>
        <v>0</v>
      </c>
      <c r="E102" s="211">
        <f aca="true" t="shared" si="24" ref="E102:E110">COUNTIF(N102:AQ102,"W")+COUNTIF(N102:AQ102,"WL")+COUNTIF(N102:AQ102,"WLL")+COUNTIF(N102:AQ102,"WW")+COUNTIF(N102:AQ102,"WW")+COUNTIF(N102:AQ102,"WWL")+COUNTIF(N102:AQ102,"WWL")+COUNTIF(N102:AQ102,"WWW")+COUNTIF(N102:AQ102,"WWW")+COUNTIF(N102:AQ102,"WWW")</f>
        <v>0</v>
      </c>
      <c r="F102" s="211">
        <f aca="true" t="shared" si="25" ref="F102:F110">COUNTIF(N102:AQ102,"L")+COUNTIF(N102:AQ102,"WL")+COUNTIF(N102:AQ102,"WWL")+COUNTIF(N102:AQ102,"LL")+COUNTIF(N102:AQ102,"LL")+COUNTIF(N102:AQ102,"WLL")+COUNTIF(N102:AQ102,"WLL")+COUNTIF(N102:AQ102,"LLL")+COUNTIF(N102:AQ102,"LLL")+COUNTIF(N102:AQ102,"LLL")</f>
        <v>0</v>
      </c>
      <c r="G102" s="127">
        <f>E102-F102</f>
        <v>0</v>
      </c>
      <c r="H102" s="127" t="e">
        <f>SUM(E102/D102%)</f>
        <v>#DIV/0!</v>
      </c>
      <c r="I102" s="191" t="s">
        <v>43</v>
      </c>
      <c r="J102" s="191">
        <v>15</v>
      </c>
      <c r="K102" s="191"/>
      <c r="L102" s="191"/>
      <c r="M102" s="191"/>
      <c r="N102" s="192"/>
      <c r="O102" s="192"/>
      <c r="P102" s="192"/>
      <c r="Q102" s="192"/>
      <c r="R102" s="192"/>
      <c r="S102" s="192"/>
      <c r="T102" s="192"/>
      <c r="U102" s="192"/>
      <c r="V102" s="271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271"/>
      <c r="AI102" s="192"/>
      <c r="AJ102" s="192"/>
      <c r="AK102" s="192"/>
      <c r="AL102" s="144"/>
      <c r="AM102" s="144"/>
      <c r="AN102" s="144"/>
      <c r="AO102" s="144"/>
      <c r="AP102" s="144"/>
      <c r="AQ102" s="144"/>
      <c r="AR102" s="69"/>
      <c r="AS102" s="69"/>
      <c r="AT102" s="63"/>
      <c r="AU102" s="193"/>
      <c r="AV102" s="63"/>
      <c r="AW102" s="194"/>
      <c r="AX102" s="193"/>
      <c r="AY102" s="63"/>
      <c r="AZ102" s="193"/>
    </row>
    <row r="103" spans="1:52" ht="34.5" customHeight="1">
      <c r="A103" s="126" t="s">
        <v>364</v>
      </c>
      <c r="B103" s="166" t="s">
        <v>61</v>
      </c>
      <c r="C103" s="167">
        <f>G103*0.66</f>
        <v>-1.32</v>
      </c>
      <c r="D103" s="168">
        <f>E103+F103</f>
        <v>12</v>
      </c>
      <c r="E103" s="211">
        <f>COUNTIF(N103:AQ103,"W")+COUNTIF(N103:AQ103,"WL")+COUNTIF(N103:AQ103,"WLL")+COUNTIF(N103:AQ103,"WW")+COUNTIF(N103:AQ103,"WW")+COUNTIF(N103:AQ103,"WWL")+COUNTIF(N103:AQ103,"WWL")+COUNTIF(N103:AQ103,"WWW")+COUNTIF(N103:AQ103,"WWW")+COUNTIF(N103:AQ103,"WWW")</f>
        <v>5</v>
      </c>
      <c r="F103" s="211">
        <f>COUNTIF(N103:AQ103,"L")+COUNTIF(N103:AQ103,"WL")+COUNTIF(N103:AQ103,"WWL")+COUNTIF(N103:AQ103,"LL")+COUNTIF(N103:AQ103,"LL")+COUNTIF(N103:AQ103,"WLL")+COUNTIF(N103:AQ103,"WLL")+COUNTIF(N103:AQ103,"LLL")+COUNTIF(N103:AQ103,"LLL")+COUNTIF(N103:AQ103,"LLL")</f>
        <v>7</v>
      </c>
      <c r="G103" s="127">
        <f>E103-F103</f>
        <v>-2</v>
      </c>
      <c r="H103" s="127">
        <f>SUM(E103/D103%)</f>
        <v>41.66666666666667</v>
      </c>
      <c r="I103" s="139">
        <v>9</v>
      </c>
      <c r="J103" s="139">
        <v>8</v>
      </c>
      <c r="K103" s="139">
        <v>8</v>
      </c>
      <c r="L103" s="139">
        <v>11</v>
      </c>
      <c r="M103" s="139">
        <v>11</v>
      </c>
      <c r="N103" s="144"/>
      <c r="O103" s="144"/>
      <c r="P103" s="144"/>
      <c r="Q103" s="144"/>
      <c r="R103" s="144"/>
      <c r="S103" s="144" t="s">
        <v>11</v>
      </c>
      <c r="T103" s="144"/>
      <c r="U103" s="144" t="s">
        <v>11</v>
      </c>
      <c r="V103" s="273"/>
      <c r="W103" s="144"/>
      <c r="X103" s="144"/>
      <c r="Y103" s="144"/>
      <c r="Z103" s="144" t="s">
        <v>10</v>
      </c>
      <c r="AA103" s="144" t="s">
        <v>11</v>
      </c>
      <c r="AB103" s="144" t="s">
        <v>11</v>
      </c>
      <c r="AC103" s="144"/>
      <c r="AD103" s="144"/>
      <c r="AE103" s="144" t="s">
        <v>11</v>
      </c>
      <c r="AF103" s="144"/>
      <c r="AG103" s="144" t="s">
        <v>10</v>
      </c>
      <c r="AH103" s="273" t="s">
        <v>10</v>
      </c>
      <c r="AI103" s="144" t="s">
        <v>11</v>
      </c>
      <c r="AJ103" s="144"/>
      <c r="AK103" s="144" t="s">
        <v>11</v>
      </c>
      <c r="AL103" s="144" t="s">
        <v>10</v>
      </c>
      <c r="AM103" s="144" t="s">
        <v>10</v>
      </c>
      <c r="AN103" s="144"/>
      <c r="AO103" s="144"/>
      <c r="AP103" s="144"/>
      <c r="AQ103" s="144"/>
      <c r="AR103" s="69"/>
      <c r="AS103" s="69"/>
      <c r="AT103" s="3"/>
      <c r="AU103" s="62"/>
      <c r="AV103" s="3"/>
      <c r="AW103" s="2"/>
      <c r="AX103" s="62"/>
      <c r="AY103" s="3"/>
      <c r="AZ103" s="62"/>
    </row>
    <row r="104" spans="1:52" ht="34.5" customHeight="1">
      <c r="A104" s="126" t="s">
        <v>430</v>
      </c>
      <c r="B104" s="166" t="s">
        <v>226</v>
      </c>
      <c r="C104" s="167">
        <f>G104*0.66</f>
        <v>0</v>
      </c>
      <c r="D104" s="168">
        <f>E104+F104</f>
        <v>0</v>
      </c>
      <c r="E104" s="211">
        <f>COUNTIF(N104:AQ104,"W")+COUNTIF(N104:AQ104,"WL")+COUNTIF(N104:AQ104,"WLL")+COUNTIF(N104:AQ104,"WW")+COUNTIF(N104:AQ104,"WW")+COUNTIF(N104:AQ104,"WWL")+COUNTIF(N104:AQ104,"WWL")+COUNTIF(N104:AQ104,"WWW")+COUNTIF(N104:AQ104,"WWW")+COUNTIF(N104:AQ104,"WWW")</f>
        <v>0</v>
      </c>
      <c r="F104" s="211">
        <f>COUNTIF(N104:AQ104,"L")+COUNTIF(N104:AQ104,"WL")+COUNTIF(N104:AQ104,"WWL")+COUNTIF(N104:AQ104,"LL")+COUNTIF(N104:AQ104,"LL")+COUNTIF(N104:AQ104,"WLL")+COUNTIF(N104:AQ104,"WLL")+COUNTIF(N104:AQ104,"LLL")+COUNTIF(N104:AQ104,"LLL")+COUNTIF(N104:AQ104,"LLL")</f>
        <v>0</v>
      </c>
      <c r="G104" s="127">
        <f>E104-F104</f>
        <v>0</v>
      </c>
      <c r="H104" s="127" t="e">
        <f>SUM(E104/D104%)</f>
        <v>#DIV/0!</v>
      </c>
      <c r="I104" s="139">
        <v>15</v>
      </c>
      <c r="J104" s="139">
        <v>15</v>
      </c>
      <c r="K104" s="139" t="s">
        <v>43</v>
      </c>
      <c r="L104" s="139">
        <v>10</v>
      </c>
      <c r="M104" s="139">
        <v>10</v>
      </c>
      <c r="N104" s="144"/>
      <c r="O104" s="144"/>
      <c r="P104" s="144"/>
      <c r="Q104" s="144"/>
      <c r="R104" s="144"/>
      <c r="S104" s="144"/>
      <c r="T104" s="144"/>
      <c r="U104" s="144"/>
      <c r="V104" s="27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273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69"/>
      <c r="AS104" s="69"/>
      <c r="AT104" s="3"/>
      <c r="AU104" s="62"/>
      <c r="AV104" s="3"/>
      <c r="AW104" s="2"/>
      <c r="AX104" s="62"/>
      <c r="AY104" s="3"/>
      <c r="AZ104" s="62"/>
    </row>
    <row r="105" spans="1:52" ht="34.5" customHeight="1">
      <c r="A105" s="179" t="s">
        <v>434</v>
      </c>
      <c r="B105" s="166" t="s">
        <v>226</v>
      </c>
      <c r="C105" s="167">
        <f aca="true" t="shared" si="26" ref="C105:C154">G105*0.66</f>
        <v>0</v>
      </c>
      <c r="D105" s="168">
        <f aca="true" t="shared" si="27" ref="D105:D112">E105+F105</f>
        <v>0</v>
      </c>
      <c r="E105" s="211">
        <f t="shared" si="24"/>
        <v>0</v>
      </c>
      <c r="F105" s="211">
        <f t="shared" si="25"/>
        <v>0</v>
      </c>
      <c r="G105" s="127">
        <f aca="true" t="shared" si="28" ref="G105:G154">E105-F105</f>
        <v>0</v>
      </c>
      <c r="H105" s="127" t="e">
        <f aca="true" t="shared" si="29" ref="H105:H154">SUM(E105/D105%)</f>
        <v>#DIV/0!</v>
      </c>
      <c r="I105" s="139">
        <v>15</v>
      </c>
      <c r="J105" s="139">
        <v>15</v>
      </c>
      <c r="K105" s="139">
        <v>5</v>
      </c>
      <c r="L105" s="139">
        <v>4</v>
      </c>
      <c r="M105" s="139">
        <v>4</v>
      </c>
      <c r="N105" s="144"/>
      <c r="O105" s="144"/>
      <c r="P105" s="144"/>
      <c r="Q105" s="144"/>
      <c r="R105" s="144"/>
      <c r="S105" s="144"/>
      <c r="T105" s="144"/>
      <c r="U105" s="144"/>
      <c r="V105" s="27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273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69"/>
      <c r="AS105" s="69"/>
      <c r="AT105" s="3"/>
      <c r="AU105" s="62"/>
      <c r="AV105" s="3"/>
      <c r="AW105" s="2"/>
      <c r="AX105" s="62"/>
      <c r="AY105" s="3"/>
      <c r="AZ105" s="62"/>
    </row>
    <row r="106" spans="1:52" ht="34.5" customHeight="1" hidden="1">
      <c r="A106" s="178" t="s">
        <v>260</v>
      </c>
      <c r="B106" s="166" t="s">
        <v>279</v>
      </c>
      <c r="C106" s="167">
        <f t="shared" si="26"/>
        <v>0</v>
      </c>
      <c r="D106" s="168">
        <f t="shared" si="27"/>
        <v>0</v>
      </c>
      <c r="E106" s="211">
        <f t="shared" si="24"/>
        <v>0</v>
      </c>
      <c r="F106" s="211">
        <f t="shared" si="25"/>
        <v>0</v>
      </c>
      <c r="G106" s="127">
        <f t="shared" si="28"/>
        <v>0</v>
      </c>
      <c r="H106" s="127" t="e">
        <f t="shared" si="29"/>
        <v>#DIV/0!</v>
      </c>
      <c r="I106" s="139">
        <v>11</v>
      </c>
      <c r="J106" s="139">
        <v>13</v>
      </c>
      <c r="K106" s="139">
        <v>13</v>
      </c>
      <c r="L106" s="139"/>
      <c r="M106" s="139"/>
      <c r="N106" s="144"/>
      <c r="O106" s="144"/>
      <c r="P106" s="144"/>
      <c r="Q106" s="144"/>
      <c r="R106" s="144"/>
      <c r="S106" s="144"/>
      <c r="T106" s="144"/>
      <c r="U106" s="144"/>
      <c r="V106" s="27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273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69"/>
      <c r="AS106" s="69"/>
      <c r="AT106" s="3"/>
      <c r="AU106" s="62"/>
      <c r="AV106" s="3"/>
      <c r="AW106" s="2"/>
      <c r="AX106" s="62"/>
      <c r="AY106" s="3"/>
      <c r="AZ106" s="62"/>
    </row>
    <row r="107" spans="1:52" s="195" customFormat="1" ht="34.5" customHeight="1">
      <c r="A107" s="126" t="s">
        <v>431</v>
      </c>
      <c r="B107" s="166" t="s">
        <v>226</v>
      </c>
      <c r="C107" s="167">
        <f t="shared" si="26"/>
        <v>0</v>
      </c>
      <c r="D107" s="168">
        <f t="shared" si="27"/>
        <v>0</v>
      </c>
      <c r="E107" s="211">
        <f t="shared" si="24"/>
        <v>0</v>
      </c>
      <c r="F107" s="211">
        <f t="shared" si="25"/>
        <v>0</v>
      </c>
      <c r="G107" s="127">
        <f t="shared" si="28"/>
        <v>0</v>
      </c>
      <c r="H107" s="127" t="e">
        <f t="shared" si="29"/>
        <v>#DIV/0!</v>
      </c>
      <c r="I107" s="191">
        <v>-6</v>
      </c>
      <c r="J107" s="191">
        <v>-5</v>
      </c>
      <c r="K107" s="191">
        <v>-5</v>
      </c>
      <c r="L107" s="191">
        <v>30</v>
      </c>
      <c r="M107" s="191">
        <v>30</v>
      </c>
      <c r="N107" s="192"/>
      <c r="O107" s="192"/>
      <c r="P107" s="192"/>
      <c r="Q107" s="192"/>
      <c r="R107" s="192"/>
      <c r="S107" s="192"/>
      <c r="T107" s="192"/>
      <c r="U107" s="192"/>
      <c r="V107" s="271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271"/>
      <c r="AI107" s="192"/>
      <c r="AJ107" s="192"/>
      <c r="AK107" s="192"/>
      <c r="AL107" s="144"/>
      <c r="AM107" s="144"/>
      <c r="AN107" s="144"/>
      <c r="AO107" s="144"/>
      <c r="AP107" s="144"/>
      <c r="AQ107" s="144"/>
      <c r="AR107" s="69"/>
      <c r="AS107" s="69"/>
      <c r="AT107" s="63"/>
      <c r="AU107" s="193"/>
      <c r="AV107" s="63"/>
      <c r="AW107" s="194"/>
      <c r="AX107" s="193"/>
      <c r="AY107" s="63"/>
      <c r="AZ107" s="193"/>
    </row>
    <row r="108" spans="1:52" ht="34.5" customHeight="1">
      <c r="A108" s="126" t="s">
        <v>342</v>
      </c>
      <c r="B108" s="166" t="s">
        <v>323</v>
      </c>
      <c r="C108" s="167">
        <f t="shared" si="26"/>
        <v>0</v>
      </c>
      <c r="D108" s="168">
        <f t="shared" si="27"/>
        <v>0</v>
      </c>
      <c r="E108" s="211">
        <f t="shared" si="24"/>
        <v>0</v>
      </c>
      <c r="F108" s="211">
        <f t="shared" si="25"/>
        <v>0</v>
      </c>
      <c r="G108" s="127">
        <f t="shared" si="28"/>
        <v>0</v>
      </c>
      <c r="H108" s="127" t="e">
        <f t="shared" si="29"/>
        <v>#DIV/0!</v>
      </c>
      <c r="I108" s="139"/>
      <c r="J108" s="139">
        <v>25</v>
      </c>
      <c r="K108" s="139">
        <v>5</v>
      </c>
      <c r="L108" s="139">
        <v>11</v>
      </c>
      <c r="M108" s="139">
        <v>12</v>
      </c>
      <c r="N108" s="144"/>
      <c r="O108" s="144"/>
      <c r="P108" s="144"/>
      <c r="Q108" s="144"/>
      <c r="R108" s="144"/>
      <c r="S108" s="144"/>
      <c r="T108" s="144"/>
      <c r="U108" s="144"/>
      <c r="V108" s="273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273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69"/>
      <c r="AS108" s="69"/>
      <c r="AT108" s="3"/>
      <c r="AU108" s="62"/>
      <c r="AV108" s="3"/>
      <c r="AW108" s="2"/>
      <c r="AX108" s="62"/>
      <c r="AY108" s="3"/>
      <c r="AZ108" s="62"/>
    </row>
    <row r="109" spans="1:52" ht="34.5" customHeight="1" thickBot="1">
      <c r="A109" s="126" t="s">
        <v>376</v>
      </c>
      <c r="B109" s="166" t="s">
        <v>323</v>
      </c>
      <c r="C109" s="167">
        <f>G109*0.66</f>
        <v>0</v>
      </c>
      <c r="D109" s="168">
        <f>E109+F109</f>
        <v>0</v>
      </c>
      <c r="E109" s="211">
        <f t="shared" si="24"/>
        <v>0</v>
      </c>
      <c r="F109" s="211">
        <f t="shared" si="25"/>
        <v>0</v>
      </c>
      <c r="G109" s="127">
        <f>E109-F109</f>
        <v>0</v>
      </c>
      <c r="H109" s="127" t="e">
        <f>SUM(E109/D109%)</f>
        <v>#DIV/0!</v>
      </c>
      <c r="I109" s="139"/>
      <c r="J109" s="139">
        <v>25</v>
      </c>
      <c r="K109" s="139">
        <v>0</v>
      </c>
      <c r="L109" s="139">
        <v>-5</v>
      </c>
      <c r="M109" s="139">
        <v>-10</v>
      </c>
      <c r="N109" s="144"/>
      <c r="O109" s="144"/>
      <c r="P109" s="144"/>
      <c r="Q109" s="144"/>
      <c r="R109" s="144"/>
      <c r="S109" s="144"/>
      <c r="T109" s="144"/>
      <c r="U109" s="144"/>
      <c r="V109" s="27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273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69"/>
      <c r="AS109" s="69"/>
      <c r="AT109" s="3"/>
      <c r="AU109" s="62"/>
      <c r="AV109" s="3"/>
      <c r="AW109" s="2"/>
      <c r="AX109" s="62"/>
      <c r="AY109" s="3"/>
      <c r="AZ109" s="62"/>
    </row>
    <row r="110" spans="1:52" ht="34.5" customHeight="1" hidden="1">
      <c r="A110" s="126" t="s">
        <v>341</v>
      </c>
      <c r="B110" s="166" t="s">
        <v>226</v>
      </c>
      <c r="C110" s="167">
        <f>G110*0.66</f>
        <v>0</v>
      </c>
      <c r="D110" s="168">
        <f>E110+F110</f>
        <v>0</v>
      </c>
      <c r="E110" s="211">
        <f t="shared" si="24"/>
        <v>0</v>
      </c>
      <c r="F110" s="211">
        <f t="shared" si="25"/>
        <v>0</v>
      </c>
      <c r="G110" s="127">
        <f>E110-F110</f>
        <v>0</v>
      </c>
      <c r="H110" s="127" t="e">
        <f>SUM(E110/D110%)</f>
        <v>#DIV/0!</v>
      </c>
      <c r="I110" s="139"/>
      <c r="J110" s="139">
        <v>25</v>
      </c>
      <c r="K110" s="139">
        <v>25</v>
      </c>
      <c r="L110" s="139">
        <v>25</v>
      </c>
      <c r="M110" s="139"/>
      <c r="N110" s="144"/>
      <c r="O110" s="144"/>
      <c r="P110" s="144"/>
      <c r="Q110" s="144"/>
      <c r="R110" s="144"/>
      <c r="S110" s="144"/>
      <c r="T110" s="144"/>
      <c r="U110" s="144"/>
      <c r="V110" s="27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273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69"/>
      <c r="AS110" s="69"/>
      <c r="AT110" s="3"/>
      <c r="AU110" s="62"/>
      <c r="AV110" s="3"/>
      <c r="AW110" s="2"/>
      <c r="AX110" s="62"/>
      <c r="AY110" s="3"/>
      <c r="AZ110" s="62"/>
    </row>
    <row r="111" spans="1:52" s="208" customFormat="1" ht="34.5" customHeight="1" hidden="1" thickBot="1">
      <c r="A111" s="225" t="s">
        <v>308</v>
      </c>
      <c r="B111" s="198" t="s">
        <v>279</v>
      </c>
      <c r="C111" s="199">
        <f t="shared" si="26"/>
        <v>0</v>
      </c>
      <c r="D111" s="200">
        <f t="shared" si="27"/>
        <v>0</v>
      </c>
      <c r="E111" s="246">
        <f t="shared" si="3"/>
        <v>0</v>
      </c>
      <c r="F111" s="246">
        <f t="shared" si="4"/>
        <v>0</v>
      </c>
      <c r="G111" s="201">
        <f t="shared" si="28"/>
        <v>0</v>
      </c>
      <c r="H111" s="201" t="e">
        <f t="shared" si="29"/>
        <v>#DIV/0!</v>
      </c>
      <c r="I111" s="202">
        <v>12</v>
      </c>
      <c r="J111" s="202">
        <v>13</v>
      </c>
      <c r="K111" s="202">
        <v>13</v>
      </c>
      <c r="L111" s="202">
        <v>13</v>
      </c>
      <c r="M111" s="202"/>
      <c r="N111" s="203"/>
      <c r="O111" s="203"/>
      <c r="P111" s="203"/>
      <c r="Q111" s="203"/>
      <c r="R111" s="203"/>
      <c r="S111" s="203"/>
      <c r="T111" s="203"/>
      <c r="U111" s="203"/>
      <c r="V111" s="275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75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4"/>
      <c r="AS111" s="204"/>
      <c r="AT111" s="205"/>
      <c r="AU111" s="206"/>
      <c r="AV111" s="205"/>
      <c r="AW111" s="207"/>
      <c r="AX111" s="206"/>
      <c r="AY111" s="205"/>
      <c r="AZ111" s="206"/>
    </row>
    <row r="112" spans="1:52" ht="34.5" customHeight="1" hidden="1" thickTop="1">
      <c r="A112" s="289" t="s">
        <v>324</v>
      </c>
      <c r="B112" s="166" t="s">
        <v>279</v>
      </c>
      <c r="C112" s="167">
        <f t="shared" si="26"/>
        <v>0</v>
      </c>
      <c r="D112" s="168">
        <f t="shared" si="27"/>
        <v>0</v>
      </c>
      <c r="E112" s="211">
        <f>COUNTIF(N112:AQ112,"W")+COUNTIF(N112:AQ112,"WL")+COUNTIF(N112:AQ112,"WLL")+COUNTIF(N112:AQ112,"WW")+COUNTIF(N112:AQ112,"WW")+COUNTIF(N112:AQ112,"WWL")+COUNTIF(N112:AQ112,"WWL")+COUNTIF(N112:AQ112,"WWW")+COUNTIF(N112:AQ112,"WWW")+COUNTIF(N112:AQ112,"WWW")</f>
        <v>0</v>
      </c>
      <c r="F112" s="211">
        <f>COUNTIF(N112:AQ112,"L")+COUNTIF(N112:AQ112,"WL")+COUNTIF(N112:AQ112,"WWL")+COUNTIF(N112:AQ112,"LL")+COUNTIF(N112:AQ112,"LL")+COUNTIF(N112:AQ112,"WLL")+COUNTIF(N112:AQ112,"WLL")+COUNTIF(N112:AQ112,"LLL")+COUNTIF(N112:AQ112,"LLL")+COUNTIF(N112:AQ112,"LLL")</f>
        <v>0</v>
      </c>
      <c r="G112" s="127">
        <f t="shared" si="28"/>
        <v>0</v>
      </c>
      <c r="H112" s="127" t="e">
        <f t="shared" si="29"/>
        <v>#DIV/0!</v>
      </c>
      <c r="I112" s="139">
        <v>11</v>
      </c>
      <c r="J112" s="139">
        <v>25</v>
      </c>
      <c r="K112" s="139"/>
      <c r="L112" s="139"/>
      <c r="M112" s="139"/>
      <c r="N112" s="144"/>
      <c r="O112" s="144"/>
      <c r="P112" s="144"/>
      <c r="Q112" s="144"/>
      <c r="R112" s="144"/>
      <c r="S112" s="144"/>
      <c r="T112" s="144"/>
      <c r="U112" s="144"/>
      <c r="V112" s="273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273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69"/>
      <c r="AS112" s="69"/>
      <c r="AT112" s="3"/>
      <c r="AU112" s="62"/>
      <c r="AV112" s="3"/>
      <c r="AW112" s="2"/>
      <c r="AX112" s="62"/>
      <c r="AY112" s="3"/>
      <c r="AZ112" s="62"/>
    </row>
    <row r="113" spans="1:52" s="303" customFormat="1" ht="34.5" customHeight="1" thickTop="1">
      <c r="A113" s="322" t="s">
        <v>288</v>
      </c>
      <c r="B113" s="291" t="s">
        <v>4</v>
      </c>
      <c r="C113" s="292">
        <f t="shared" si="26"/>
        <v>-2.64</v>
      </c>
      <c r="D113" s="293">
        <f aca="true" t="shared" si="30" ref="D113:D163">E113+F113</f>
        <v>6</v>
      </c>
      <c r="E113" s="294">
        <f t="shared" si="3"/>
        <v>1</v>
      </c>
      <c r="F113" s="294">
        <f t="shared" si="4"/>
        <v>5</v>
      </c>
      <c r="G113" s="295">
        <f t="shared" si="28"/>
        <v>-4</v>
      </c>
      <c r="H113" s="295">
        <f t="shared" si="29"/>
        <v>16.666666666666668</v>
      </c>
      <c r="I113" s="296">
        <v>2</v>
      </c>
      <c r="J113" s="296">
        <v>3</v>
      </c>
      <c r="K113" s="296">
        <v>5</v>
      </c>
      <c r="L113" s="296">
        <v>5</v>
      </c>
      <c r="M113" s="296">
        <v>5</v>
      </c>
      <c r="N113" s="297"/>
      <c r="O113" s="297"/>
      <c r="P113" s="297"/>
      <c r="Q113" s="297"/>
      <c r="R113" s="297" t="s">
        <v>11</v>
      </c>
      <c r="S113" s="297"/>
      <c r="T113" s="297"/>
      <c r="U113" s="297"/>
      <c r="V113" s="298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8" t="s">
        <v>11</v>
      </c>
      <c r="AI113" s="297" t="s">
        <v>11</v>
      </c>
      <c r="AJ113" s="297" t="s">
        <v>11</v>
      </c>
      <c r="AK113" s="297"/>
      <c r="AL113" s="297" t="s">
        <v>11</v>
      </c>
      <c r="AM113" s="297"/>
      <c r="AN113" s="297"/>
      <c r="AO113" s="297"/>
      <c r="AP113" s="297"/>
      <c r="AQ113" s="297" t="s">
        <v>10</v>
      </c>
      <c r="AR113" s="299"/>
      <c r="AS113" s="299"/>
      <c r="AT113" s="300"/>
      <c r="AU113" s="301"/>
      <c r="AV113" s="300"/>
      <c r="AW113" s="302"/>
      <c r="AX113" s="301"/>
      <c r="AY113" s="300"/>
      <c r="AZ113" s="301"/>
    </row>
    <row r="114" spans="1:52" ht="34.5" customHeight="1">
      <c r="A114" s="178" t="s">
        <v>261</v>
      </c>
      <c r="B114" s="166" t="s">
        <v>4</v>
      </c>
      <c r="C114" s="167">
        <f t="shared" si="26"/>
        <v>2.64</v>
      </c>
      <c r="D114" s="168">
        <f t="shared" si="30"/>
        <v>6</v>
      </c>
      <c r="E114" s="211">
        <f>COUNTIF(N114:AQ114,"W")+COUNTIF(N114:AQ114,"WL")+COUNTIF(N114:AQ114,"WLL")+COUNTIF(N114:AQ114,"WW")+COUNTIF(N114:AQ114,"WW")+COUNTIF(N114:AQ114,"WWL")+COUNTIF(N114:AQ114,"WWL")+COUNTIF(N114:AQ114,"WWW")+COUNTIF(N114:AQ114,"WWW")+COUNTIF(N114:AQ114,"WWW")</f>
        <v>5</v>
      </c>
      <c r="F114" s="211">
        <f>COUNTIF(N114:AQ114,"L")+COUNTIF(N114:AQ114,"WL")+COUNTIF(N114:AQ114,"WWL")+COUNTIF(N114:AQ114,"LL")+COUNTIF(N114:AQ114,"LL")+COUNTIF(N114:AQ114,"WLL")+COUNTIF(N114:AQ114,"WLL")+COUNTIF(N114:AQ114,"LLL")+COUNTIF(N114:AQ114,"LLL")+COUNTIF(N114:AQ114,"LLL")</f>
        <v>1</v>
      </c>
      <c r="G114" s="127">
        <f t="shared" si="28"/>
        <v>4</v>
      </c>
      <c r="H114" s="127">
        <f t="shared" si="29"/>
        <v>83.33333333333334</v>
      </c>
      <c r="I114" s="139">
        <v>20</v>
      </c>
      <c r="J114" s="139">
        <v>19</v>
      </c>
      <c r="K114" s="139">
        <v>17</v>
      </c>
      <c r="L114" s="139">
        <v>17</v>
      </c>
      <c r="M114" s="139">
        <v>17</v>
      </c>
      <c r="N114" s="144" t="s">
        <v>10</v>
      </c>
      <c r="O114" s="144" t="s">
        <v>474</v>
      </c>
      <c r="P114" s="144"/>
      <c r="Q114" s="144"/>
      <c r="R114" s="144" t="s">
        <v>10</v>
      </c>
      <c r="S114" s="144"/>
      <c r="T114" s="144"/>
      <c r="U114" s="144"/>
      <c r="V114" s="273"/>
      <c r="W114" s="144"/>
      <c r="X114" s="144" t="s">
        <v>11</v>
      </c>
      <c r="Y114" s="144"/>
      <c r="Z114" s="144"/>
      <c r="AA114" s="144"/>
      <c r="AB114" s="144"/>
      <c r="AC114" s="144"/>
      <c r="AD114" s="144"/>
      <c r="AE114" s="144" t="s">
        <v>10</v>
      </c>
      <c r="AF114" s="144"/>
      <c r="AG114" s="144"/>
      <c r="AH114" s="273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69"/>
      <c r="AS114" s="69"/>
      <c r="AT114" s="3"/>
      <c r="AU114" s="62"/>
      <c r="AV114" s="3"/>
      <c r="AW114" s="2"/>
      <c r="AX114" s="62"/>
      <c r="AY114" s="3"/>
      <c r="AZ114" s="62"/>
    </row>
    <row r="115" spans="1:52" s="190" customFormat="1" ht="34.5" customHeight="1" hidden="1">
      <c r="A115" s="126" t="s">
        <v>289</v>
      </c>
      <c r="B115" s="180" t="s">
        <v>4</v>
      </c>
      <c r="C115" s="181">
        <f>G115*0.66</f>
        <v>0</v>
      </c>
      <c r="D115" s="182">
        <f>E115+F115</f>
        <v>0</v>
      </c>
      <c r="E115" s="211">
        <f>COUNTIF(N115:AQ115,"W")+COUNTIF(N115:AQ115,"WL")+COUNTIF(N115:AQ115,"WLL")+COUNTIF(N115:AQ115,"WW")+COUNTIF(N115:AQ115,"WW")+COUNTIF(N115:AQ115,"WWL")+COUNTIF(N115:AQ115,"WWL")+COUNTIF(N115:AQ115,"WWW")+COUNTIF(N115:AQ115,"WWW")+COUNTIF(N115:AQ115,"WWW")</f>
        <v>0</v>
      </c>
      <c r="F115" s="211">
        <f>COUNTIF(N115:AQ115,"L")+COUNTIF(N115:AQ115,"WL")+COUNTIF(N115:AQ115,"WWL")+COUNTIF(N115:AQ115,"LL")+COUNTIF(N115:AQ115,"LL")+COUNTIF(N115:AQ115,"WLL")+COUNTIF(N115:AQ115,"WLL")+COUNTIF(N115:AQ115,"LLL")+COUNTIF(N115:AQ115,"LLL")+COUNTIF(N115:AQ115,"LLL")</f>
        <v>0</v>
      </c>
      <c r="G115" s="183">
        <f>E115-F115</f>
        <v>0</v>
      </c>
      <c r="H115" s="183" t="e">
        <f>SUM(E115/D115%)</f>
        <v>#DIV/0!</v>
      </c>
      <c r="I115" s="184"/>
      <c r="J115" s="184"/>
      <c r="K115" s="184"/>
      <c r="L115" s="184"/>
      <c r="M115" s="184"/>
      <c r="N115" s="185"/>
      <c r="O115" s="185"/>
      <c r="P115" s="185"/>
      <c r="Q115" s="185"/>
      <c r="R115" s="185"/>
      <c r="S115" s="185"/>
      <c r="T115" s="185"/>
      <c r="U115" s="185"/>
      <c r="V115" s="271"/>
      <c r="W115" s="185"/>
      <c r="X115" s="185"/>
      <c r="Y115" s="185"/>
      <c r="Z115" s="185"/>
      <c r="AA115" s="185"/>
      <c r="AB115" s="192"/>
      <c r="AC115" s="185"/>
      <c r="AD115" s="185"/>
      <c r="AE115" s="185"/>
      <c r="AF115" s="185"/>
      <c r="AG115" s="185"/>
      <c r="AH115" s="271"/>
      <c r="AI115" s="185"/>
      <c r="AJ115" s="185"/>
      <c r="AK115" s="185"/>
      <c r="AL115" s="144"/>
      <c r="AM115" s="144"/>
      <c r="AN115" s="144"/>
      <c r="AO115" s="144"/>
      <c r="AP115" s="144"/>
      <c r="AQ115" s="144"/>
      <c r="AR115" s="186"/>
      <c r="AS115" s="186"/>
      <c r="AT115" s="187"/>
      <c r="AU115" s="188"/>
      <c r="AV115" s="187"/>
      <c r="AW115" s="189"/>
      <c r="AX115" s="188"/>
      <c r="AY115" s="187"/>
      <c r="AZ115" s="188"/>
    </row>
    <row r="116" spans="1:52" ht="34.5" customHeight="1">
      <c r="A116" s="178" t="s">
        <v>71</v>
      </c>
      <c r="B116" s="166" t="s">
        <v>4</v>
      </c>
      <c r="C116" s="167">
        <f t="shared" si="26"/>
        <v>-0.66</v>
      </c>
      <c r="D116" s="168">
        <f t="shared" si="30"/>
        <v>21</v>
      </c>
      <c r="E116" s="211">
        <f t="shared" si="3"/>
        <v>10</v>
      </c>
      <c r="F116" s="211">
        <f t="shared" si="4"/>
        <v>11</v>
      </c>
      <c r="G116" s="127">
        <f t="shared" si="28"/>
        <v>-1</v>
      </c>
      <c r="H116" s="127">
        <f t="shared" si="29"/>
        <v>47.61904761904762</v>
      </c>
      <c r="I116" s="139">
        <v>10</v>
      </c>
      <c r="J116" s="139">
        <v>13</v>
      </c>
      <c r="K116" s="139">
        <v>11</v>
      </c>
      <c r="L116" s="139">
        <v>18</v>
      </c>
      <c r="M116" s="139">
        <v>16</v>
      </c>
      <c r="N116" s="144" t="s">
        <v>10</v>
      </c>
      <c r="O116" s="144" t="s">
        <v>10</v>
      </c>
      <c r="P116" s="144" t="s">
        <v>10</v>
      </c>
      <c r="Q116" s="144" t="s">
        <v>11</v>
      </c>
      <c r="R116" s="144" t="s">
        <v>10</v>
      </c>
      <c r="S116" s="144" t="s">
        <v>11</v>
      </c>
      <c r="T116" s="144" t="s">
        <v>10</v>
      </c>
      <c r="U116" s="144" t="s">
        <v>10</v>
      </c>
      <c r="V116" s="273"/>
      <c r="W116" s="144" t="s">
        <v>11</v>
      </c>
      <c r="X116" s="144" t="s">
        <v>10</v>
      </c>
      <c r="Y116" s="144"/>
      <c r="Z116" s="144" t="s">
        <v>11</v>
      </c>
      <c r="AA116" s="144" t="s">
        <v>11</v>
      </c>
      <c r="AB116" s="144" t="s">
        <v>11</v>
      </c>
      <c r="AC116" s="144" t="s">
        <v>11</v>
      </c>
      <c r="AD116" s="144" t="s">
        <v>43</v>
      </c>
      <c r="AE116" s="144" t="s">
        <v>11</v>
      </c>
      <c r="AF116" s="144" t="s">
        <v>10</v>
      </c>
      <c r="AG116" s="144" t="s">
        <v>10</v>
      </c>
      <c r="AH116" s="273" t="s">
        <v>11</v>
      </c>
      <c r="AI116" s="144"/>
      <c r="AJ116" s="144" t="s">
        <v>11</v>
      </c>
      <c r="AK116" s="144"/>
      <c r="AL116" s="144"/>
      <c r="AM116" s="144" t="s">
        <v>10</v>
      </c>
      <c r="AN116" s="144"/>
      <c r="AO116" s="144"/>
      <c r="AP116" s="144"/>
      <c r="AQ116" s="144" t="s">
        <v>11</v>
      </c>
      <c r="AR116" s="69"/>
      <c r="AS116" s="69"/>
      <c r="AT116" s="3"/>
      <c r="AU116" s="62"/>
      <c r="AV116" s="3"/>
      <c r="AW116" s="2"/>
      <c r="AX116" s="62"/>
      <c r="AY116" s="3"/>
      <c r="AZ116" s="62"/>
    </row>
    <row r="117" spans="1:52" ht="34.5" customHeight="1">
      <c r="A117" s="289" t="s">
        <v>499</v>
      </c>
      <c r="B117" s="166" t="s">
        <v>4</v>
      </c>
      <c r="C117" s="167">
        <f>G117*0.66</f>
        <v>-0.66</v>
      </c>
      <c r="D117" s="168">
        <f>E117+F117</f>
        <v>1</v>
      </c>
      <c r="E117" s="211">
        <f t="shared" si="3"/>
        <v>0</v>
      </c>
      <c r="F117" s="211">
        <f t="shared" si="4"/>
        <v>1</v>
      </c>
      <c r="G117" s="127">
        <f>E117-F117</f>
        <v>-1</v>
      </c>
      <c r="H117" s="127">
        <f>SUM(E117/D117%)</f>
        <v>0</v>
      </c>
      <c r="I117" s="139">
        <v>11</v>
      </c>
      <c r="J117" s="139">
        <v>11</v>
      </c>
      <c r="K117" s="139">
        <v>11</v>
      </c>
      <c r="L117" s="139">
        <v>11</v>
      </c>
      <c r="M117" s="139">
        <v>14</v>
      </c>
      <c r="N117" s="144"/>
      <c r="O117" s="144"/>
      <c r="P117" s="144"/>
      <c r="Q117" s="144"/>
      <c r="R117" s="144"/>
      <c r="S117" s="144"/>
      <c r="T117" s="144"/>
      <c r="U117" s="144"/>
      <c r="V117" s="273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273"/>
      <c r="AI117" s="144"/>
      <c r="AJ117" s="144"/>
      <c r="AK117" s="144"/>
      <c r="AL117" s="144"/>
      <c r="AM117" s="144"/>
      <c r="AN117" s="144"/>
      <c r="AO117" s="144"/>
      <c r="AP117" s="144"/>
      <c r="AQ117" s="144" t="s">
        <v>11</v>
      </c>
      <c r="AR117" s="69"/>
      <c r="AS117" s="69"/>
      <c r="AT117" s="3"/>
      <c r="AU117" s="62"/>
      <c r="AV117" s="3"/>
      <c r="AW117" s="2"/>
      <c r="AX117" s="62"/>
      <c r="AY117" s="3"/>
      <c r="AZ117" s="62"/>
    </row>
    <row r="118" spans="1:52" ht="34.5" customHeight="1">
      <c r="A118" s="126" t="s">
        <v>340</v>
      </c>
      <c r="B118" s="166" t="s">
        <v>4</v>
      </c>
      <c r="C118" s="167">
        <f t="shared" si="26"/>
        <v>-7.260000000000001</v>
      </c>
      <c r="D118" s="168">
        <f t="shared" si="30"/>
        <v>23</v>
      </c>
      <c r="E118" s="211">
        <f t="shared" si="3"/>
        <v>6</v>
      </c>
      <c r="F118" s="211">
        <f t="shared" si="4"/>
        <v>17</v>
      </c>
      <c r="G118" s="127">
        <f t="shared" si="28"/>
        <v>-11</v>
      </c>
      <c r="H118" s="127">
        <f t="shared" si="29"/>
        <v>26.08695652173913</v>
      </c>
      <c r="I118" s="139" t="s">
        <v>43</v>
      </c>
      <c r="J118" s="139">
        <v>15</v>
      </c>
      <c r="K118" s="139">
        <v>30</v>
      </c>
      <c r="L118" s="139">
        <v>35</v>
      </c>
      <c r="M118" s="139">
        <v>30</v>
      </c>
      <c r="N118" s="144" t="s">
        <v>10</v>
      </c>
      <c r="O118" s="144"/>
      <c r="P118" s="144" t="s">
        <v>10</v>
      </c>
      <c r="Q118" s="144" t="s">
        <v>11</v>
      </c>
      <c r="R118" s="144" t="s">
        <v>11</v>
      </c>
      <c r="S118" s="144" t="s">
        <v>11</v>
      </c>
      <c r="T118" s="144" t="s">
        <v>11</v>
      </c>
      <c r="U118" s="144" t="s">
        <v>11</v>
      </c>
      <c r="V118" s="273"/>
      <c r="W118" s="144" t="s">
        <v>11</v>
      </c>
      <c r="X118" s="144" t="s">
        <v>10</v>
      </c>
      <c r="Y118" s="144"/>
      <c r="Z118" s="144" t="s">
        <v>10</v>
      </c>
      <c r="AA118" s="144" t="s">
        <v>11</v>
      </c>
      <c r="AB118" s="144" t="s">
        <v>11</v>
      </c>
      <c r="AC118" s="144" t="s">
        <v>11</v>
      </c>
      <c r="AD118" s="144" t="s">
        <v>11</v>
      </c>
      <c r="AE118" s="144" t="s">
        <v>10</v>
      </c>
      <c r="AF118" s="144" t="s">
        <v>11</v>
      </c>
      <c r="AG118" s="144" t="s">
        <v>11</v>
      </c>
      <c r="AH118" s="273" t="s">
        <v>11</v>
      </c>
      <c r="AI118" s="144" t="s">
        <v>11</v>
      </c>
      <c r="AJ118" s="144" t="s">
        <v>11</v>
      </c>
      <c r="AK118" s="144"/>
      <c r="AL118" s="144" t="s">
        <v>11</v>
      </c>
      <c r="AM118" s="144" t="s">
        <v>11</v>
      </c>
      <c r="AN118" s="144"/>
      <c r="AO118" s="144"/>
      <c r="AP118" s="144"/>
      <c r="AQ118" s="144" t="s">
        <v>10</v>
      </c>
      <c r="AR118" s="69"/>
      <c r="AS118" s="69"/>
      <c r="AT118" s="3"/>
      <c r="AU118" s="62"/>
      <c r="AV118" s="3"/>
      <c r="AW118" s="2"/>
      <c r="AX118" s="62"/>
      <c r="AY118" s="3"/>
      <c r="AZ118" s="62"/>
    </row>
    <row r="119" spans="1:52" ht="34.5" customHeight="1">
      <c r="A119" s="178" t="s">
        <v>104</v>
      </c>
      <c r="B119" s="166" t="s">
        <v>4</v>
      </c>
      <c r="C119" s="167">
        <f t="shared" si="26"/>
        <v>1.98</v>
      </c>
      <c r="D119" s="168">
        <f t="shared" si="30"/>
        <v>15</v>
      </c>
      <c r="E119" s="211">
        <f aca="true" t="shared" si="31" ref="E119:E218">COUNTIF(N119:AQ119,"W")+COUNTIF(N119:AQ119,"WL")+COUNTIF(N119:AQ119,"WLL")+COUNTIF(N119:AQ119,"WW")+COUNTIF(N119:AQ119,"WW")+COUNTIF(N119:AQ119,"WWL")+COUNTIF(N119:AQ119,"WWL")+COUNTIF(N119:AQ119,"WWW")+COUNTIF(N119:AQ119,"WWW")+COUNTIF(N119:AQ119,"WWW")</f>
        <v>9</v>
      </c>
      <c r="F119" s="211">
        <f aca="true" t="shared" si="32" ref="F119:F218">COUNTIF(N119:AQ119,"L")+COUNTIF(N119:AQ119,"WL")+COUNTIF(N119:AQ119,"WWL")+COUNTIF(N119:AQ119,"LL")+COUNTIF(N119:AQ119,"LL")+COUNTIF(N119:AQ119,"WLL")+COUNTIF(N119:AQ119,"WLL")+COUNTIF(N119:AQ119,"LLL")+COUNTIF(N119:AQ119,"LLL")+COUNTIF(N119:AQ119,"LLL")</f>
        <v>6</v>
      </c>
      <c r="G119" s="127">
        <f t="shared" si="28"/>
        <v>3</v>
      </c>
      <c r="H119" s="127">
        <f t="shared" si="29"/>
        <v>60</v>
      </c>
      <c r="I119" s="139">
        <v>25</v>
      </c>
      <c r="J119" s="139">
        <v>23</v>
      </c>
      <c r="K119" s="139">
        <v>26</v>
      </c>
      <c r="L119" s="139">
        <v>25</v>
      </c>
      <c r="M119" s="139">
        <v>24</v>
      </c>
      <c r="N119" s="144"/>
      <c r="O119" s="144"/>
      <c r="P119" s="144" t="s">
        <v>11</v>
      </c>
      <c r="Q119" s="144" t="s">
        <v>10</v>
      </c>
      <c r="R119" s="144"/>
      <c r="S119" s="144"/>
      <c r="T119" s="144" t="s">
        <v>10</v>
      </c>
      <c r="U119" s="144" t="s">
        <v>10</v>
      </c>
      <c r="V119" s="273"/>
      <c r="W119" s="144" t="s">
        <v>11</v>
      </c>
      <c r="X119" s="144"/>
      <c r="Y119" s="144"/>
      <c r="Z119" s="144" t="s">
        <v>11</v>
      </c>
      <c r="AA119" s="144" t="s">
        <v>10</v>
      </c>
      <c r="AB119" s="144" t="s">
        <v>10</v>
      </c>
      <c r="AC119" s="144" t="s">
        <v>11</v>
      </c>
      <c r="AD119" s="144" t="s">
        <v>10</v>
      </c>
      <c r="AE119" s="144"/>
      <c r="AF119" s="144" t="s">
        <v>10</v>
      </c>
      <c r="AG119" s="144" t="s">
        <v>11</v>
      </c>
      <c r="AH119" s="273"/>
      <c r="AI119" s="144" t="s">
        <v>11</v>
      </c>
      <c r="AJ119" s="144"/>
      <c r="AK119" s="144"/>
      <c r="AL119" s="144" t="s">
        <v>10</v>
      </c>
      <c r="AM119" s="144" t="s">
        <v>10</v>
      </c>
      <c r="AN119" s="144"/>
      <c r="AO119" s="144"/>
      <c r="AP119" s="144"/>
      <c r="AQ119" s="144"/>
      <c r="AR119" s="69"/>
      <c r="AS119" s="69"/>
      <c r="AT119" s="3"/>
      <c r="AU119" s="62"/>
      <c r="AV119" s="3"/>
      <c r="AW119" s="2"/>
      <c r="AX119" s="62"/>
      <c r="AY119" s="3"/>
      <c r="AZ119" s="62"/>
    </row>
    <row r="120" spans="1:52" ht="34.5" customHeight="1">
      <c r="A120" s="178" t="s">
        <v>73</v>
      </c>
      <c r="B120" s="166" t="s">
        <v>4</v>
      </c>
      <c r="C120" s="167">
        <f t="shared" si="26"/>
        <v>-1.32</v>
      </c>
      <c r="D120" s="168">
        <f t="shared" si="30"/>
        <v>24</v>
      </c>
      <c r="E120" s="211">
        <f t="shared" si="31"/>
        <v>11</v>
      </c>
      <c r="F120" s="211">
        <f t="shared" si="32"/>
        <v>13</v>
      </c>
      <c r="G120" s="127">
        <f t="shared" si="28"/>
        <v>-2</v>
      </c>
      <c r="H120" s="127">
        <f t="shared" si="29"/>
        <v>45.833333333333336</v>
      </c>
      <c r="I120" s="139">
        <v>16</v>
      </c>
      <c r="J120" s="139">
        <v>17</v>
      </c>
      <c r="K120" s="139">
        <v>20</v>
      </c>
      <c r="L120" s="139">
        <v>17</v>
      </c>
      <c r="M120" s="139">
        <v>16</v>
      </c>
      <c r="N120" s="144" t="s">
        <v>10</v>
      </c>
      <c r="O120" s="144" t="s">
        <v>11</v>
      </c>
      <c r="P120" s="144" t="s">
        <v>11</v>
      </c>
      <c r="Q120" s="144" t="s">
        <v>11</v>
      </c>
      <c r="R120" s="144" t="s">
        <v>11</v>
      </c>
      <c r="S120" s="144" t="s">
        <v>10</v>
      </c>
      <c r="T120" s="144" t="s">
        <v>11</v>
      </c>
      <c r="U120" s="144" t="s">
        <v>10</v>
      </c>
      <c r="V120" s="273"/>
      <c r="W120" s="144" t="s">
        <v>11</v>
      </c>
      <c r="X120" s="144" t="s">
        <v>11</v>
      </c>
      <c r="Y120" s="144"/>
      <c r="Z120" s="144" t="s">
        <v>11</v>
      </c>
      <c r="AA120" s="144" t="s">
        <v>10</v>
      </c>
      <c r="AB120" s="144" t="s">
        <v>10</v>
      </c>
      <c r="AC120" s="144" t="s">
        <v>11</v>
      </c>
      <c r="AD120" s="144" t="s">
        <v>11</v>
      </c>
      <c r="AE120" s="144" t="s">
        <v>10</v>
      </c>
      <c r="AF120" s="144" t="s">
        <v>11</v>
      </c>
      <c r="AG120" s="144" t="s">
        <v>11</v>
      </c>
      <c r="AH120" s="273" t="s">
        <v>10</v>
      </c>
      <c r="AI120" s="144" t="s">
        <v>11</v>
      </c>
      <c r="AJ120" s="144" t="s">
        <v>10</v>
      </c>
      <c r="AK120" s="144"/>
      <c r="AL120" s="144" t="s">
        <v>10</v>
      </c>
      <c r="AM120" s="144" t="s">
        <v>10</v>
      </c>
      <c r="AN120" s="144"/>
      <c r="AO120" s="144"/>
      <c r="AP120" s="144"/>
      <c r="AQ120" s="144" t="s">
        <v>10</v>
      </c>
      <c r="AR120" s="69"/>
      <c r="AS120" s="69"/>
      <c r="AT120" s="3"/>
      <c r="AU120" s="62"/>
      <c r="AV120" s="3"/>
      <c r="AW120" s="2"/>
      <c r="AX120" s="62"/>
      <c r="AY120" s="3"/>
      <c r="AZ120" s="62"/>
    </row>
    <row r="121" spans="1:52" s="190" customFormat="1" ht="34.5" customHeight="1" hidden="1">
      <c r="A121" s="179" t="s">
        <v>161</v>
      </c>
      <c r="B121" s="180" t="s">
        <v>4</v>
      </c>
      <c r="C121" s="181">
        <f t="shared" si="26"/>
        <v>0</v>
      </c>
      <c r="D121" s="182">
        <f t="shared" si="30"/>
        <v>0</v>
      </c>
      <c r="E121" s="211">
        <f t="shared" si="31"/>
        <v>0</v>
      </c>
      <c r="F121" s="211">
        <f t="shared" si="32"/>
        <v>0</v>
      </c>
      <c r="G121" s="183">
        <f t="shared" si="28"/>
        <v>0</v>
      </c>
      <c r="H121" s="183" t="e">
        <f t="shared" si="29"/>
        <v>#DIV/0!</v>
      </c>
      <c r="I121" s="184"/>
      <c r="J121" s="184"/>
      <c r="K121" s="184"/>
      <c r="L121" s="184"/>
      <c r="M121" s="184"/>
      <c r="N121" s="185"/>
      <c r="O121" s="185"/>
      <c r="P121" s="185"/>
      <c r="Q121" s="185"/>
      <c r="R121" s="185"/>
      <c r="S121" s="185"/>
      <c r="T121" s="185"/>
      <c r="U121" s="185"/>
      <c r="V121" s="271"/>
      <c r="W121" s="185"/>
      <c r="X121" s="185"/>
      <c r="Y121" s="185"/>
      <c r="Z121" s="185"/>
      <c r="AA121" s="185"/>
      <c r="AB121" s="192"/>
      <c r="AC121" s="185"/>
      <c r="AD121" s="185"/>
      <c r="AE121" s="185"/>
      <c r="AF121" s="185"/>
      <c r="AG121" s="185"/>
      <c r="AH121" s="271"/>
      <c r="AI121" s="185"/>
      <c r="AJ121" s="185"/>
      <c r="AK121" s="185"/>
      <c r="AL121" s="144"/>
      <c r="AM121" s="144"/>
      <c r="AN121" s="144"/>
      <c r="AO121" s="144"/>
      <c r="AP121" s="144"/>
      <c r="AQ121" s="144"/>
      <c r="AR121" s="186"/>
      <c r="AS121" s="186"/>
      <c r="AT121" s="187"/>
      <c r="AU121" s="188"/>
      <c r="AV121" s="187"/>
      <c r="AW121" s="189"/>
      <c r="AX121" s="188"/>
      <c r="AY121" s="187"/>
      <c r="AZ121" s="188"/>
    </row>
    <row r="122" spans="1:52" s="208" customFormat="1" ht="34.5" customHeight="1" thickBot="1">
      <c r="A122" s="247" t="s">
        <v>74</v>
      </c>
      <c r="B122" s="198" t="s">
        <v>4</v>
      </c>
      <c r="C122" s="199">
        <f t="shared" si="26"/>
        <v>5.28</v>
      </c>
      <c r="D122" s="200">
        <f t="shared" si="30"/>
        <v>22</v>
      </c>
      <c r="E122" s="246">
        <f t="shared" si="31"/>
        <v>15</v>
      </c>
      <c r="F122" s="246">
        <f t="shared" si="32"/>
        <v>7</v>
      </c>
      <c r="G122" s="201">
        <f t="shared" si="28"/>
        <v>8</v>
      </c>
      <c r="H122" s="201">
        <f t="shared" si="29"/>
        <v>68.18181818181819</v>
      </c>
      <c r="I122" s="202">
        <v>9</v>
      </c>
      <c r="J122" s="202">
        <v>8</v>
      </c>
      <c r="K122" s="202">
        <v>3</v>
      </c>
      <c r="L122" s="202">
        <v>7</v>
      </c>
      <c r="M122" s="202">
        <v>6</v>
      </c>
      <c r="N122" s="203" t="s">
        <v>10</v>
      </c>
      <c r="O122" s="203" t="s">
        <v>11</v>
      </c>
      <c r="P122" s="203" t="s">
        <v>11</v>
      </c>
      <c r="Q122" s="203" t="s">
        <v>10</v>
      </c>
      <c r="R122" s="203"/>
      <c r="S122" s="203" t="s">
        <v>10</v>
      </c>
      <c r="T122" s="203" t="s">
        <v>10</v>
      </c>
      <c r="U122" s="203" t="s">
        <v>10</v>
      </c>
      <c r="V122" s="275"/>
      <c r="W122" s="203" t="s">
        <v>10</v>
      </c>
      <c r="X122" s="203" t="s">
        <v>10</v>
      </c>
      <c r="Y122" s="203"/>
      <c r="Z122" s="203" t="s">
        <v>10</v>
      </c>
      <c r="AA122" s="203" t="s">
        <v>10</v>
      </c>
      <c r="AB122" s="203" t="s">
        <v>10</v>
      </c>
      <c r="AC122" s="203" t="s">
        <v>11</v>
      </c>
      <c r="AD122" s="203" t="s">
        <v>10</v>
      </c>
      <c r="AE122" s="203" t="s">
        <v>10</v>
      </c>
      <c r="AF122" s="203" t="s">
        <v>10</v>
      </c>
      <c r="AG122" s="203" t="s">
        <v>11</v>
      </c>
      <c r="AH122" s="275" t="s">
        <v>11</v>
      </c>
      <c r="AI122" s="203" t="s">
        <v>10</v>
      </c>
      <c r="AJ122" s="203" t="s">
        <v>11</v>
      </c>
      <c r="AK122" s="203"/>
      <c r="AL122" s="203" t="s">
        <v>10</v>
      </c>
      <c r="AM122" s="203"/>
      <c r="AN122" s="203"/>
      <c r="AO122" s="203"/>
      <c r="AP122" s="203"/>
      <c r="AQ122" s="203" t="s">
        <v>11</v>
      </c>
      <c r="AR122" s="204"/>
      <c r="AS122" s="204"/>
      <c r="AT122" s="205"/>
      <c r="AU122" s="206"/>
      <c r="AV122" s="205"/>
      <c r="AW122" s="207"/>
      <c r="AX122" s="206"/>
      <c r="AY122" s="205"/>
      <c r="AZ122" s="206"/>
    </row>
    <row r="123" spans="1:52" ht="34.5" customHeight="1" thickTop="1">
      <c r="A123" s="179" t="s">
        <v>119</v>
      </c>
      <c r="B123" s="166" t="s">
        <v>36</v>
      </c>
      <c r="C123" s="167">
        <f t="shared" si="26"/>
        <v>0</v>
      </c>
      <c r="D123" s="168">
        <f t="shared" si="30"/>
        <v>0</v>
      </c>
      <c r="E123" s="211">
        <f t="shared" si="31"/>
        <v>0</v>
      </c>
      <c r="F123" s="211">
        <f t="shared" si="32"/>
        <v>0</v>
      </c>
      <c r="G123" s="127">
        <f t="shared" si="28"/>
        <v>0</v>
      </c>
      <c r="H123" s="127" t="e">
        <f t="shared" si="29"/>
        <v>#DIV/0!</v>
      </c>
      <c r="I123" s="139">
        <v>19</v>
      </c>
      <c r="J123" s="139">
        <v>19</v>
      </c>
      <c r="K123" s="139">
        <v>19</v>
      </c>
      <c r="L123" s="139">
        <v>19</v>
      </c>
      <c r="M123" s="139">
        <v>19</v>
      </c>
      <c r="N123" s="144"/>
      <c r="O123" s="144"/>
      <c r="P123" s="144"/>
      <c r="Q123" s="144"/>
      <c r="R123" s="144"/>
      <c r="S123" s="144"/>
      <c r="T123" s="144"/>
      <c r="U123" s="144"/>
      <c r="V123" s="273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273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69"/>
      <c r="AS123" s="69"/>
      <c r="AT123" s="3"/>
      <c r="AU123" s="62"/>
      <c r="AV123" s="3"/>
      <c r="AW123" s="2"/>
      <c r="AX123" s="62"/>
      <c r="AY123" s="3"/>
      <c r="AZ123" s="62"/>
    </row>
    <row r="124" spans="1:52" ht="34.5" customHeight="1" hidden="1">
      <c r="A124" s="178" t="s">
        <v>327</v>
      </c>
      <c r="B124" s="166" t="s">
        <v>36</v>
      </c>
      <c r="C124" s="167">
        <f>G124*0.66</f>
        <v>0</v>
      </c>
      <c r="D124" s="168">
        <f t="shared" si="30"/>
        <v>0</v>
      </c>
      <c r="E124" s="211">
        <f>COUNTIF(N124:AQ124,"W")+COUNTIF(N124:AQ124,"WL")+COUNTIF(N124:AQ124,"WLL")+COUNTIF(N124:AQ124,"WW")+COUNTIF(N124:AQ124,"WW")+COUNTIF(N124:AQ124,"WWL")+COUNTIF(N124:AQ124,"WWL")+COUNTIF(N124:AQ124,"WWW")+COUNTIF(N124:AQ124,"WWW")+COUNTIF(N124:AQ124,"WWW")</f>
        <v>0</v>
      </c>
      <c r="F124" s="211">
        <f>COUNTIF(N124:AQ124,"L")+COUNTIF(N124:AQ124,"WL")+COUNTIF(N124:AQ124,"WWL")+COUNTIF(N124:AQ124,"LL")+COUNTIF(N124:AQ124,"LL")+COUNTIF(N124:AQ124,"WLL")+COUNTIF(N124:AQ124,"WLL")+COUNTIF(N124:AQ124,"LLL")+COUNTIF(N124:AQ124,"LLL")+COUNTIF(N124:AQ124,"LLL")</f>
        <v>0</v>
      </c>
      <c r="G124" s="127">
        <f>E124-F124</f>
        <v>0</v>
      </c>
      <c r="H124" s="127" t="e">
        <f>SUM(E124/D124%)</f>
        <v>#DIV/0!</v>
      </c>
      <c r="I124" s="139" t="s">
        <v>43</v>
      </c>
      <c r="J124" s="139" t="s">
        <v>43</v>
      </c>
      <c r="K124" s="139"/>
      <c r="L124" s="139"/>
      <c r="M124" s="139"/>
      <c r="N124" s="144"/>
      <c r="O124" s="144"/>
      <c r="P124" s="144"/>
      <c r="Q124" s="144"/>
      <c r="R124" s="144"/>
      <c r="S124" s="144"/>
      <c r="T124" s="144"/>
      <c r="U124" s="144"/>
      <c r="V124" s="273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273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69"/>
      <c r="AS124" s="69"/>
      <c r="AT124" s="3"/>
      <c r="AU124" s="62"/>
      <c r="AV124" s="3"/>
      <c r="AW124" s="2"/>
      <c r="AX124" s="62"/>
      <c r="AY124" s="3"/>
      <c r="AZ124" s="62"/>
    </row>
    <row r="125" spans="1:52" ht="34.5" customHeight="1">
      <c r="A125" s="178" t="s">
        <v>75</v>
      </c>
      <c r="B125" s="166" t="s">
        <v>36</v>
      </c>
      <c r="C125" s="167">
        <f t="shared" si="26"/>
        <v>-4.62</v>
      </c>
      <c r="D125" s="168">
        <f t="shared" si="30"/>
        <v>19</v>
      </c>
      <c r="E125" s="211">
        <f t="shared" si="31"/>
        <v>6</v>
      </c>
      <c r="F125" s="211">
        <f t="shared" si="32"/>
        <v>13</v>
      </c>
      <c r="G125" s="127">
        <f t="shared" si="28"/>
        <v>-7</v>
      </c>
      <c r="H125" s="127">
        <f t="shared" si="29"/>
        <v>31.57894736842105</v>
      </c>
      <c r="I125" s="139">
        <v>0</v>
      </c>
      <c r="J125" s="139">
        <v>5</v>
      </c>
      <c r="K125" s="139">
        <v>10</v>
      </c>
      <c r="L125" s="139">
        <v>5</v>
      </c>
      <c r="M125" s="139">
        <v>6</v>
      </c>
      <c r="N125" s="144"/>
      <c r="O125" s="144"/>
      <c r="P125" s="144"/>
      <c r="Q125" s="144" t="s">
        <v>11</v>
      </c>
      <c r="R125" s="144"/>
      <c r="S125" s="144" t="s">
        <v>11</v>
      </c>
      <c r="T125" s="144" t="s">
        <v>11</v>
      </c>
      <c r="U125" s="144" t="s">
        <v>11</v>
      </c>
      <c r="V125" s="273" t="s">
        <v>11</v>
      </c>
      <c r="W125" s="144" t="s">
        <v>11</v>
      </c>
      <c r="X125" s="144" t="s">
        <v>10</v>
      </c>
      <c r="Y125" s="144" t="s">
        <v>10</v>
      </c>
      <c r="Z125" s="144" t="s">
        <v>10</v>
      </c>
      <c r="AA125" s="144" t="s">
        <v>11</v>
      </c>
      <c r="AB125" s="144" t="s">
        <v>11</v>
      </c>
      <c r="AC125" s="144"/>
      <c r="AD125" s="144" t="s">
        <v>10</v>
      </c>
      <c r="AE125" s="144" t="s">
        <v>10</v>
      </c>
      <c r="AF125" s="144" t="s">
        <v>11</v>
      </c>
      <c r="AG125" s="144"/>
      <c r="AH125" s="273" t="s">
        <v>11</v>
      </c>
      <c r="AI125" s="144"/>
      <c r="AJ125" s="144" t="s">
        <v>11</v>
      </c>
      <c r="AK125" s="144" t="s">
        <v>11</v>
      </c>
      <c r="AL125" s="144" t="s">
        <v>10</v>
      </c>
      <c r="AM125" s="144" t="s">
        <v>11</v>
      </c>
      <c r="AN125" s="144"/>
      <c r="AO125" s="144"/>
      <c r="AP125" s="144"/>
      <c r="AQ125" s="144"/>
      <c r="AR125" s="69"/>
      <c r="AS125" s="69"/>
      <c r="AT125" s="3"/>
      <c r="AU125" s="62"/>
      <c r="AV125" s="3"/>
      <c r="AW125" s="2"/>
      <c r="AX125" s="62"/>
      <c r="AY125" s="3"/>
      <c r="AZ125" s="62"/>
    </row>
    <row r="126" spans="1:52" ht="34.5" customHeight="1" hidden="1">
      <c r="A126" s="178" t="s">
        <v>262</v>
      </c>
      <c r="B126" s="166" t="s">
        <v>278</v>
      </c>
      <c r="C126" s="167">
        <f t="shared" si="26"/>
        <v>0</v>
      </c>
      <c r="D126" s="168">
        <f t="shared" si="30"/>
        <v>0</v>
      </c>
      <c r="E126" s="211">
        <f>COUNTIF(N126:AQ126,"W")+COUNTIF(N126:AQ126,"WL")+COUNTIF(N126:AQ126,"WLL")+COUNTIF(N126:AQ126,"WW")+COUNTIF(N126:AQ126,"WW")+COUNTIF(N126:AQ126,"WWL")+COUNTIF(N126:AQ126,"WWL")+COUNTIF(N126:AQ126,"WWW")+COUNTIF(N126:AQ126,"WWW")+COUNTIF(N126:AQ126,"WWW")</f>
        <v>0</v>
      </c>
      <c r="F126" s="211">
        <f>COUNTIF(N126:AQ126,"L")+COUNTIF(N126:AQ126,"WL")+COUNTIF(N126:AQ126,"WWL")+COUNTIF(N126:AQ126,"LL")+COUNTIF(N126:AQ126,"LL")+COUNTIF(N126:AQ126,"WLL")+COUNTIF(N126:AQ126,"WLL")+COUNTIF(N126:AQ126,"LLL")+COUNTIF(N126:AQ126,"LLL")+COUNTIF(N126:AQ126,"LLL")</f>
        <v>0</v>
      </c>
      <c r="G126" s="127">
        <f t="shared" si="28"/>
        <v>0</v>
      </c>
      <c r="H126" s="127" t="e">
        <f t="shared" si="29"/>
        <v>#DIV/0!</v>
      </c>
      <c r="I126" s="139">
        <v>28</v>
      </c>
      <c r="J126" s="139">
        <v>30</v>
      </c>
      <c r="K126" s="139"/>
      <c r="L126" s="139"/>
      <c r="M126" s="139"/>
      <c r="N126" s="144"/>
      <c r="O126" s="144"/>
      <c r="P126" s="144"/>
      <c r="Q126" s="144"/>
      <c r="R126" s="144"/>
      <c r="S126" s="144"/>
      <c r="T126" s="144"/>
      <c r="U126" s="144"/>
      <c r="V126" s="27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273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69"/>
      <c r="AS126" s="69"/>
      <c r="AT126" s="3"/>
      <c r="AU126" s="62"/>
      <c r="AV126" s="3"/>
      <c r="AW126" s="2"/>
      <c r="AX126" s="62"/>
      <c r="AY126" s="3"/>
      <c r="AZ126" s="62"/>
    </row>
    <row r="127" spans="1:52" s="190" customFormat="1" ht="34.5" customHeight="1" hidden="1">
      <c r="A127" s="179" t="s">
        <v>76</v>
      </c>
      <c r="B127" s="180" t="s">
        <v>36</v>
      </c>
      <c r="C127" s="181">
        <f t="shared" si="26"/>
        <v>0</v>
      </c>
      <c r="D127" s="182">
        <f t="shared" si="30"/>
        <v>0</v>
      </c>
      <c r="E127" s="224">
        <f t="shared" si="31"/>
        <v>0</v>
      </c>
      <c r="F127" s="224">
        <f t="shared" si="32"/>
        <v>0</v>
      </c>
      <c r="G127" s="183">
        <f t="shared" si="28"/>
        <v>0</v>
      </c>
      <c r="H127" s="183" t="e">
        <f t="shared" si="29"/>
        <v>#DIV/0!</v>
      </c>
      <c r="I127" s="184">
        <v>10</v>
      </c>
      <c r="J127" s="184">
        <v>10</v>
      </c>
      <c r="K127" s="184"/>
      <c r="L127" s="184"/>
      <c r="M127" s="184"/>
      <c r="N127" s="185"/>
      <c r="O127" s="185"/>
      <c r="P127" s="185"/>
      <c r="Q127" s="185"/>
      <c r="R127" s="185"/>
      <c r="S127" s="185"/>
      <c r="T127" s="185"/>
      <c r="U127" s="185"/>
      <c r="V127" s="271"/>
      <c r="W127" s="185"/>
      <c r="X127" s="185"/>
      <c r="Y127" s="185"/>
      <c r="Z127" s="185"/>
      <c r="AA127" s="185"/>
      <c r="AB127" s="192"/>
      <c r="AC127" s="185"/>
      <c r="AD127" s="185"/>
      <c r="AE127" s="185"/>
      <c r="AF127" s="185"/>
      <c r="AG127" s="185"/>
      <c r="AH127" s="271"/>
      <c r="AI127" s="185"/>
      <c r="AJ127" s="185"/>
      <c r="AK127" s="185"/>
      <c r="AL127" s="144"/>
      <c r="AM127" s="144"/>
      <c r="AN127" s="144"/>
      <c r="AO127" s="144"/>
      <c r="AP127" s="144"/>
      <c r="AQ127" s="144"/>
      <c r="AR127" s="186"/>
      <c r="AS127" s="186"/>
      <c r="AT127" s="187"/>
      <c r="AU127" s="188"/>
      <c r="AV127" s="187"/>
      <c r="AW127" s="189"/>
      <c r="AX127" s="188"/>
      <c r="AY127" s="187"/>
      <c r="AZ127" s="188"/>
    </row>
    <row r="128" spans="1:52" ht="34.5" customHeight="1">
      <c r="A128" s="178" t="s">
        <v>77</v>
      </c>
      <c r="B128" s="166" t="s">
        <v>36</v>
      </c>
      <c r="C128" s="167">
        <f t="shared" si="26"/>
        <v>1.98</v>
      </c>
      <c r="D128" s="168">
        <f t="shared" si="30"/>
        <v>21</v>
      </c>
      <c r="E128" s="211">
        <f t="shared" si="31"/>
        <v>12</v>
      </c>
      <c r="F128" s="211">
        <f t="shared" si="32"/>
        <v>9</v>
      </c>
      <c r="G128" s="127">
        <f t="shared" si="28"/>
        <v>3</v>
      </c>
      <c r="H128" s="127">
        <f t="shared" si="29"/>
        <v>57.142857142857146</v>
      </c>
      <c r="I128" s="139">
        <v>1</v>
      </c>
      <c r="J128" s="139">
        <v>0</v>
      </c>
      <c r="K128" s="139">
        <v>0</v>
      </c>
      <c r="L128" s="139">
        <v>3</v>
      </c>
      <c r="M128" s="139">
        <v>4</v>
      </c>
      <c r="N128" s="144" t="s">
        <v>43</v>
      </c>
      <c r="O128" s="144" t="s">
        <v>11</v>
      </c>
      <c r="P128" s="144" t="s">
        <v>10</v>
      </c>
      <c r="Q128" s="144" t="s">
        <v>10</v>
      </c>
      <c r="R128" s="144"/>
      <c r="S128" s="144" t="s">
        <v>11</v>
      </c>
      <c r="T128" s="144" t="s">
        <v>11</v>
      </c>
      <c r="U128" s="144" t="s">
        <v>10</v>
      </c>
      <c r="V128" s="273" t="s">
        <v>10</v>
      </c>
      <c r="W128" s="144" t="s">
        <v>10</v>
      </c>
      <c r="X128" s="144" t="s">
        <v>11</v>
      </c>
      <c r="Y128" s="144" t="s">
        <v>10</v>
      </c>
      <c r="Z128" s="144" t="s">
        <v>10</v>
      </c>
      <c r="AA128" s="144" t="s">
        <v>11</v>
      </c>
      <c r="AB128" s="144" t="s">
        <v>11</v>
      </c>
      <c r="AC128" s="144"/>
      <c r="AD128" s="144" t="s">
        <v>10</v>
      </c>
      <c r="AE128" s="144" t="s">
        <v>10</v>
      </c>
      <c r="AF128" s="144" t="s">
        <v>10</v>
      </c>
      <c r="AG128" s="144"/>
      <c r="AH128" s="273" t="s">
        <v>11</v>
      </c>
      <c r="AI128" s="144" t="s">
        <v>10</v>
      </c>
      <c r="AJ128" s="144" t="s">
        <v>10</v>
      </c>
      <c r="AK128" s="144" t="s">
        <v>11</v>
      </c>
      <c r="AL128" s="144"/>
      <c r="AM128" s="144" t="s">
        <v>11</v>
      </c>
      <c r="AN128" s="144"/>
      <c r="AO128" s="144"/>
      <c r="AP128" s="144"/>
      <c r="AQ128" s="144"/>
      <c r="AR128" s="69"/>
      <c r="AS128" s="69"/>
      <c r="AT128" s="3"/>
      <c r="AU128" s="62"/>
      <c r="AV128" s="3"/>
      <c r="AW128" s="2"/>
      <c r="AX128" s="62"/>
      <c r="AY128" s="3"/>
      <c r="AZ128" s="62"/>
    </row>
    <row r="129" spans="1:52" ht="34.5" customHeight="1">
      <c r="A129" s="178" t="s">
        <v>78</v>
      </c>
      <c r="B129" s="166" t="s">
        <v>36</v>
      </c>
      <c r="C129" s="167">
        <f t="shared" si="26"/>
        <v>-3.96</v>
      </c>
      <c r="D129" s="168">
        <f t="shared" si="30"/>
        <v>18</v>
      </c>
      <c r="E129" s="211">
        <f t="shared" si="31"/>
        <v>6</v>
      </c>
      <c r="F129" s="211">
        <f t="shared" si="32"/>
        <v>12</v>
      </c>
      <c r="G129" s="127">
        <f t="shared" si="28"/>
        <v>-6</v>
      </c>
      <c r="H129" s="127">
        <f t="shared" si="29"/>
        <v>33.333333333333336</v>
      </c>
      <c r="I129" s="139">
        <v>16</v>
      </c>
      <c r="J129" s="139">
        <v>14</v>
      </c>
      <c r="K129" s="139">
        <v>15</v>
      </c>
      <c r="L129" s="139">
        <v>23</v>
      </c>
      <c r="M129" s="139">
        <v>13</v>
      </c>
      <c r="N129" s="144" t="s">
        <v>43</v>
      </c>
      <c r="O129" s="144" t="s">
        <v>11</v>
      </c>
      <c r="P129" s="144"/>
      <c r="Q129" s="144" t="s">
        <v>10</v>
      </c>
      <c r="R129" s="144"/>
      <c r="S129" s="144" t="s">
        <v>10</v>
      </c>
      <c r="T129" s="144" t="s">
        <v>11</v>
      </c>
      <c r="U129" s="144" t="s">
        <v>11</v>
      </c>
      <c r="V129" s="273" t="s">
        <v>10</v>
      </c>
      <c r="W129" s="144" t="s">
        <v>10</v>
      </c>
      <c r="X129" s="144" t="s">
        <v>11</v>
      </c>
      <c r="Y129" s="144" t="s">
        <v>11</v>
      </c>
      <c r="Z129" s="144" t="s">
        <v>10</v>
      </c>
      <c r="AA129" s="144" t="s">
        <v>11</v>
      </c>
      <c r="AB129" s="144"/>
      <c r="AC129" s="144"/>
      <c r="AD129" s="144" t="s">
        <v>11</v>
      </c>
      <c r="AE129" s="144" t="s">
        <v>11</v>
      </c>
      <c r="AF129" s="144"/>
      <c r="AG129" s="144"/>
      <c r="AH129" s="273" t="s">
        <v>11</v>
      </c>
      <c r="AI129" s="144" t="s">
        <v>11</v>
      </c>
      <c r="AJ129" s="144"/>
      <c r="AK129" s="144" t="s">
        <v>11</v>
      </c>
      <c r="AL129" s="144" t="s">
        <v>11</v>
      </c>
      <c r="AM129" s="144" t="s">
        <v>10</v>
      </c>
      <c r="AN129" s="144"/>
      <c r="AO129" s="144"/>
      <c r="AP129" s="144"/>
      <c r="AQ129" s="144"/>
      <c r="AR129" s="69"/>
      <c r="AS129" s="69"/>
      <c r="AT129" s="3"/>
      <c r="AU129" s="62"/>
      <c r="AV129" s="3"/>
      <c r="AW129" s="2"/>
      <c r="AX129" s="62"/>
      <c r="AY129" s="3"/>
      <c r="AZ129" s="62"/>
    </row>
    <row r="130" spans="1:52" ht="34.5" customHeight="1">
      <c r="A130" s="179" t="s">
        <v>307</v>
      </c>
      <c r="B130" s="166" t="s">
        <v>326</v>
      </c>
      <c r="C130" s="167">
        <f>G130*0.66</f>
        <v>0</v>
      </c>
      <c r="D130" s="168">
        <f t="shared" si="30"/>
        <v>0</v>
      </c>
      <c r="E130" s="211">
        <f>COUNTIF(N130:AQ130,"W")+COUNTIF(N130:AQ130,"WL")+COUNTIF(N130:AQ130,"WLL")+COUNTIF(N130:AQ130,"WW")+COUNTIF(N130:AQ130,"WW")+COUNTIF(N130:AQ130,"WWL")+COUNTIF(N130:AQ130,"WWL")+COUNTIF(N130:AQ130,"WWW")+COUNTIF(N130:AQ130,"WWW")+COUNTIF(N130:AQ130,"WWW")</f>
        <v>0</v>
      </c>
      <c r="F130" s="211">
        <f>COUNTIF(N130:AQ130,"L")+COUNTIF(N130:AQ130,"WL")+COUNTIF(N130:AQ130,"WWL")+COUNTIF(N130:AQ130,"LL")+COUNTIF(N130:AQ130,"LL")+COUNTIF(N130:AQ130,"WLL")+COUNTIF(N130:AQ130,"WLL")+COUNTIF(N130:AQ130,"LLL")+COUNTIF(N130:AQ130,"LLL")+COUNTIF(N130:AQ130,"LLL")</f>
        <v>0</v>
      </c>
      <c r="G130" s="127">
        <f>E130-F130</f>
        <v>0</v>
      </c>
      <c r="H130" s="127" t="e">
        <f>SUM(E130/D130%)</f>
        <v>#DIV/0!</v>
      </c>
      <c r="I130" s="139">
        <v>15</v>
      </c>
      <c r="J130" s="139">
        <v>14</v>
      </c>
      <c r="K130" s="139">
        <v>10</v>
      </c>
      <c r="L130" s="139">
        <v>7</v>
      </c>
      <c r="M130" s="139">
        <v>7</v>
      </c>
      <c r="N130" s="144"/>
      <c r="O130" s="144"/>
      <c r="P130" s="144"/>
      <c r="Q130" s="144"/>
      <c r="R130" s="144"/>
      <c r="S130" s="144"/>
      <c r="T130" s="144"/>
      <c r="U130" s="144"/>
      <c r="V130" s="27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273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69"/>
      <c r="AS130" s="69"/>
      <c r="AT130" s="3"/>
      <c r="AU130" s="62"/>
      <c r="AV130" s="3"/>
      <c r="AW130" s="2"/>
      <c r="AX130" s="62"/>
      <c r="AY130" s="3"/>
      <c r="AZ130" s="62"/>
    </row>
    <row r="131" spans="1:52" ht="34.5" customHeight="1">
      <c r="A131" s="126" t="s">
        <v>79</v>
      </c>
      <c r="B131" s="166" t="s">
        <v>36</v>
      </c>
      <c r="C131" s="167">
        <f t="shared" si="26"/>
        <v>0</v>
      </c>
      <c r="D131" s="168">
        <f t="shared" si="30"/>
        <v>0</v>
      </c>
      <c r="E131" s="211">
        <f t="shared" si="31"/>
        <v>0</v>
      </c>
      <c r="F131" s="211">
        <f t="shared" si="32"/>
        <v>0</v>
      </c>
      <c r="G131" s="127">
        <f t="shared" si="28"/>
        <v>0</v>
      </c>
      <c r="H131" s="127" t="e">
        <f t="shared" si="29"/>
        <v>#DIV/0!</v>
      </c>
      <c r="I131" s="139">
        <v>11</v>
      </c>
      <c r="J131" s="139">
        <v>11</v>
      </c>
      <c r="K131" s="139">
        <v>11</v>
      </c>
      <c r="L131" s="139">
        <v>11</v>
      </c>
      <c r="M131" s="139">
        <v>11</v>
      </c>
      <c r="N131" s="144"/>
      <c r="O131" s="144"/>
      <c r="P131" s="144"/>
      <c r="Q131" s="144"/>
      <c r="R131" s="144"/>
      <c r="S131" s="144"/>
      <c r="T131" s="144"/>
      <c r="U131" s="144"/>
      <c r="V131" s="273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273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69"/>
      <c r="AS131" s="69"/>
      <c r="AT131" s="3"/>
      <c r="AU131" s="62"/>
      <c r="AV131" s="3"/>
      <c r="AW131" s="2"/>
      <c r="AX131" s="62"/>
      <c r="AY131" s="3"/>
      <c r="AZ131" s="62"/>
    </row>
    <row r="132" spans="1:52" ht="34.5" customHeight="1">
      <c r="A132" s="178" t="s">
        <v>80</v>
      </c>
      <c r="B132" s="166" t="s">
        <v>36</v>
      </c>
      <c r="C132" s="167">
        <f t="shared" si="26"/>
        <v>0.66</v>
      </c>
      <c r="D132" s="168">
        <f t="shared" si="30"/>
        <v>19</v>
      </c>
      <c r="E132" s="211">
        <f t="shared" si="31"/>
        <v>10</v>
      </c>
      <c r="F132" s="211">
        <f t="shared" si="32"/>
        <v>9</v>
      </c>
      <c r="G132" s="127">
        <f t="shared" si="28"/>
        <v>1</v>
      </c>
      <c r="H132" s="127">
        <f t="shared" si="29"/>
        <v>52.63157894736842</v>
      </c>
      <c r="I132" s="139">
        <v>7</v>
      </c>
      <c r="J132" s="139">
        <v>6</v>
      </c>
      <c r="K132" s="139">
        <v>5</v>
      </c>
      <c r="L132" s="139">
        <v>7</v>
      </c>
      <c r="M132" s="139">
        <v>14</v>
      </c>
      <c r="N132" s="144" t="s">
        <v>43</v>
      </c>
      <c r="O132" s="144" t="s">
        <v>10</v>
      </c>
      <c r="P132" s="144" t="s">
        <v>478</v>
      </c>
      <c r="Q132" s="144" t="s">
        <v>11</v>
      </c>
      <c r="R132" s="144"/>
      <c r="S132" s="144" t="s">
        <v>10</v>
      </c>
      <c r="T132" s="144" t="s">
        <v>11</v>
      </c>
      <c r="U132" s="144"/>
      <c r="V132" s="273" t="s">
        <v>10</v>
      </c>
      <c r="W132" s="144" t="s">
        <v>10</v>
      </c>
      <c r="X132" s="144" t="s">
        <v>11</v>
      </c>
      <c r="Y132" s="144" t="s">
        <v>10</v>
      </c>
      <c r="Z132" s="144" t="s">
        <v>10</v>
      </c>
      <c r="AA132" s="144" t="s">
        <v>11</v>
      </c>
      <c r="AB132" s="144" t="s">
        <v>11</v>
      </c>
      <c r="AC132" s="144"/>
      <c r="AD132" s="144" t="s">
        <v>11</v>
      </c>
      <c r="AE132" s="144" t="s">
        <v>11</v>
      </c>
      <c r="AF132" s="144" t="s">
        <v>10</v>
      </c>
      <c r="AG132" s="144"/>
      <c r="AH132" s="273"/>
      <c r="AI132" s="144" t="s">
        <v>10</v>
      </c>
      <c r="AJ132" s="144" t="s">
        <v>11</v>
      </c>
      <c r="AK132" s="144" t="s">
        <v>10</v>
      </c>
      <c r="AL132" s="144" t="s">
        <v>11</v>
      </c>
      <c r="AM132" s="144" t="s">
        <v>10</v>
      </c>
      <c r="AN132" s="144"/>
      <c r="AO132" s="144"/>
      <c r="AP132" s="144"/>
      <c r="AQ132" s="144"/>
      <c r="AR132" s="69"/>
      <c r="AS132" s="69"/>
      <c r="AT132" s="3"/>
      <c r="AU132" s="62"/>
      <c r="AV132" s="3"/>
      <c r="AW132" s="2"/>
      <c r="AX132" s="62"/>
      <c r="AY132" s="3"/>
      <c r="AZ132" s="62"/>
    </row>
    <row r="133" spans="1:52" ht="34.5" customHeight="1">
      <c r="A133" s="178" t="s">
        <v>83</v>
      </c>
      <c r="B133" s="166" t="s">
        <v>36</v>
      </c>
      <c r="C133" s="167">
        <f t="shared" si="26"/>
        <v>-1.32</v>
      </c>
      <c r="D133" s="168">
        <f>E133+F133</f>
        <v>12</v>
      </c>
      <c r="E133" s="211">
        <f>COUNTIF(N133:AQ133,"W")+COUNTIF(N133:AQ133,"WL")+COUNTIF(N133:AQ133,"WLL")+COUNTIF(N133:AQ133,"WW")+COUNTIF(N133:AQ133,"WW")+COUNTIF(N133:AQ133,"WWL")+COUNTIF(N133:AQ133,"WWL")+COUNTIF(N133:AQ133,"WWW")+COUNTIF(N133:AQ133,"WWW")+COUNTIF(N133:AQ133,"WWW")</f>
        <v>5</v>
      </c>
      <c r="F133" s="211">
        <f>COUNTIF(N133:AQ133,"L")+COUNTIF(N133:AQ133,"WL")+COUNTIF(N133:AQ133,"WWL")+COUNTIF(N133:AQ133,"LL")+COUNTIF(N133:AQ133,"LL")+COUNTIF(N133:AQ133,"WLL")+COUNTIF(N133:AQ133,"WLL")+COUNTIF(N133:AQ133,"LLL")+COUNTIF(N133:AQ133,"LLL")+COUNTIF(N133:AQ133,"LLL")</f>
        <v>7</v>
      </c>
      <c r="G133" s="127">
        <f t="shared" si="28"/>
        <v>-2</v>
      </c>
      <c r="H133" s="127">
        <f t="shared" si="29"/>
        <v>41.66666666666667</v>
      </c>
      <c r="I133" s="139">
        <v>23</v>
      </c>
      <c r="J133" s="139">
        <v>24</v>
      </c>
      <c r="K133" s="139">
        <v>23</v>
      </c>
      <c r="L133" s="139">
        <v>26</v>
      </c>
      <c r="M133" s="139">
        <v>26</v>
      </c>
      <c r="N133" s="144" t="s">
        <v>43</v>
      </c>
      <c r="O133" s="144" t="s">
        <v>10</v>
      </c>
      <c r="P133" s="144" t="s">
        <v>10</v>
      </c>
      <c r="Q133" s="144" t="s">
        <v>11</v>
      </c>
      <c r="R133" s="144"/>
      <c r="S133" s="144"/>
      <c r="T133" s="144"/>
      <c r="U133" s="144" t="s">
        <v>10</v>
      </c>
      <c r="V133" s="273"/>
      <c r="W133" s="144"/>
      <c r="X133" s="144"/>
      <c r="Y133" s="144" t="s">
        <v>11</v>
      </c>
      <c r="Z133" s="144"/>
      <c r="AA133" s="144"/>
      <c r="AB133" s="144" t="s">
        <v>10</v>
      </c>
      <c r="AC133" s="144"/>
      <c r="AD133" s="144"/>
      <c r="AE133" s="144"/>
      <c r="AF133" s="144" t="s">
        <v>11</v>
      </c>
      <c r="AG133" s="144"/>
      <c r="AH133" s="273" t="s">
        <v>11</v>
      </c>
      <c r="AI133" s="144" t="s">
        <v>11</v>
      </c>
      <c r="AJ133" s="144" t="s">
        <v>10</v>
      </c>
      <c r="AK133" s="144" t="s">
        <v>11</v>
      </c>
      <c r="AL133" s="144" t="s">
        <v>11</v>
      </c>
      <c r="AM133" s="144"/>
      <c r="AN133" s="144"/>
      <c r="AO133" s="144"/>
      <c r="AP133" s="144"/>
      <c r="AQ133" s="144"/>
      <c r="AR133" s="69"/>
      <c r="AS133" s="69"/>
      <c r="AT133" s="3"/>
      <c r="AU133" s="62"/>
      <c r="AV133" s="3"/>
      <c r="AW133" s="2"/>
      <c r="AX133" s="62"/>
      <c r="AY133" s="3"/>
      <c r="AZ133" s="62"/>
    </row>
    <row r="134" spans="1:52" s="208" customFormat="1" ht="34.5" customHeight="1" thickBot="1">
      <c r="A134" s="239" t="s">
        <v>282</v>
      </c>
      <c r="B134" s="198" t="s">
        <v>36</v>
      </c>
      <c r="C134" s="199">
        <f t="shared" si="26"/>
        <v>0</v>
      </c>
      <c r="D134" s="200">
        <f t="shared" si="30"/>
        <v>0</v>
      </c>
      <c r="E134" s="246">
        <f t="shared" si="31"/>
        <v>0</v>
      </c>
      <c r="F134" s="246">
        <f t="shared" si="32"/>
        <v>0</v>
      </c>
      <c r="G134" s="201">
        <f t="shared" si="28"/>
        <v>0</v>
      </c>
      <c r="H134" s="201" t="e">
        <f t="shared" si="29"/>
        <v>#DIV/0!</v>
      </c>
      <c r="I134" s="202">
        <v>19</v>
      </c>
      <c r="J134" s="202">
        <v>19</v>
      </c>
      <c r="K134" s="202">
        <v>19</v>
      </c>
      <c r="L134" s="202">
        <v>19</v>
      </c>
      <c r="M134" s="202">
        <v>19</v>
      </c>
      <c r="N134" s="203"/>
      <c r="O134" s="203"/>
      <c r="P134" s="203"/>
      <c r="Q134" s="203"/>
      <c r="R134" s="203"/>
      <c r="S134" s="203"/>
      <c r="T134" s="203"/>
      <c r="U134" s="203"/>
      <c r="V134" s="275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75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4"/>
      <c r="AS134" s="204"/>
      <c r="AT134" s="205"/>
      <c r="AU134" s="206"/>
      <c r="AV134" s="205"/>
      <c r="AW134" s="207"/>
      <c r="AX134" s="206"/>
      <c r="AY134" s="205"/>
      <c r="AZ134" s="206"/>
    </row>
    <row r="135" spans="1:52" s="190" customFormat="1" ht="34.5" customHeight="1" hidden="1" thickTop="1">
      <c r="A135" s="179" t="s">
        <v>155</v>
      </c>
      <c r="B135" s="180" t="s">
        <v>37</v>
      </c>
      <c r="C135" s="181">
        <f t="shared" si="26"/>
        <v>0</v>
      </c>
      <c r="D135" s="182">
        <f t="shared" si="30"/>
        <v>0</v>
      </c>
      <c r="E135" s="224">
        <f t="shared" si="31"/>
        <v>0</v>
      </c>
      <c r="F135" s="224">
        <f t="shared" si="32"/>
        <v>0</v>
      </c>
      <c r="G135" s="183">
        <f t="shared" si="28"/>
        <v>0</v>
      </c>
      <c r="H135" s="183" t="e">
        <f t="shared" si="29"/>
        <v>#DIV/0!</v>
      </c>
      <c r="I135" s="184"/>
      <c r="J135" s="184"/>
      <c r="K135" s="184"/>
      <c r="L135" s="184"/>
      <c r="M135" s="184"/>
      <c r="N135" s="185"/>
      <c r="O135" s="185"/>
      <c r="P135" s="185"/>
      <c r="Q135" s="185"/>
      <c r="R135" s="185"/>
      <c r="S135" s="185"/>
      <c r="T135" s="185"/>
      <c r="U135" s="185"/>
      <c r="V135" s="271"/>
      <c r="W135" s="185"/>
      <c r="X135" s="185"/>
      <c r="Y135" s="185"/>
      <c r="Z135" s="185"/>
      <c r="AA135" s="185"/>
      <c r="AB135" s="192"/>
      <c r="AC135" s="185"/>
      <c r="AD135" s="185"/>
      <c r="AE135" s="185"/>
      <c r="AF135" s="185"/>
      <c r="AG135" s="185"/>
      <c r="AH135" s="271"/>
      <c r="AI135" s="185"/>
      <c r="AJ135" s="185"/>
      <c r="AK135" s="185"/>
      <c r="AL135" s="144"/>
      <c r="AM135" s="144"/>
      <c r="AN135" s="144"/>
      <c r="AO135" s="144"/>
      <c r="AP135" s="144"/>
      <c r="AQ135" s="144"/>
      <c r="AR135" s="186"/>
      <c r="AS135" s="186"/>
      <c r="AT135" s="187"/>
      <c r="AU135" s="188"/>
      <c r="AV135" s="187"/>
      <c r="AW135" s="189"/>
      <c r="AX135" s="188"/>
      <c r="AY135" s="187"/>
      <c r="AZ135" s="188"/>
    </row>
    <row r="136" spans="1:52" s="195" customFormat="1" ht="34.5" customHeight="1" thickTop="1">
      <c r="A136" s="126" t="s">
        <v>339</v>
      </c>
      <c r="B136" s="166" t="s">
        <v>37</v>
      </c>
      <c r="C136" s="167">
        <f t="shared" si="26"/>
        <v>1.98</v>
      </c>
      <c r="D136" s="168">
        <f t="shared" si="30"/>
        <v>7</v>
      </c>
      <c r="E136" s="211">
        <f t="shared" si="31"/>
        <v>5</v>
      </c>
      <c r="F136" s="211">
        <f t="shared" si="32"/>
        <v>2</v>
      </c>
      <c r="G136" s="127">
        <f t="shared" si="28"/>
        <v>3</v>
      </c>
      <c r="H136" s="127">
        <f t="shared" si="29"/>
        <v>71.42857142857142</v>
      </c>
      <c r="I136" s="191">
        <v>10</v>
      </c>
      <c r="J136" s="191">
        <v>6</v>
      </c>
      <c r="K136" s="191">
        <v>5</v>
      </c>
      <c r="L136" s="191">
        <v>4</v>
      </c>
      <c r="M136" s="191">
        <v>4</v>
      </c>
      <c r="N136" s="192"/>
      <c r="O136" s="192"/>
      <c r="P136" s="192" t="s">
        <v>10</v>
      </c>
      <c r="Q136" s="192"/>
      <c r="R136" s="192"/>
      <c r="S136" s="192"/>
      <c r="T136" s="192"/>
      <c r="U136" s="192"/>
      <c r="V136" s="192"/>
      <c r="W136" s="192"/>
      <c r="X136" s="192" t="s">
        <v>10</v>
      </c>
      <c r="Y136" s="192" t="s">
        <v>10</v>
      </c>
      <c r="Z136" s="192"/>
      <c r="AA136" s="192"/>
      <c r="AB136" s="192" t="s">
        <v>10</v>
      </c>
      <c r="AC136" s="192"/>
      <c r="AD136" s="192"/>
      <c r="AE136" s="192"/>
      <c r="AF136" s="192"/>
      <c r="AG136" s="192"/>
      <c r="AH136" s="271"/>
      <c r="AI136" s="192"/>
      <c r="AJ136" s="192" t="s">
        <v>11</v>
      </c>
      <c r="AK136" s="192"/>
      <c r="AL136" s="144"/>
      <c r="AM136" s="144" t="s">
        <v>10</v>
      </c>
      <c r="AN136" s="144"/>
      <c r="AO136" s="144"/>
      <c r="AP136" s="144"/>
      <c r="AQ136" s="144" t="s">
        <v>11</v>
      </c>
      <c r="AR136" s="69"/>
      <c r="AS136" s="69"/>
      <c r="AT136" s="63"/>
      <c r="AU136" s="193"/>
      <c r="AV136" s="63"/>
      <c r="AW136" s="194"/>
      <c r="AX136" s="193"/>
      <c r="AY136" s="63"/>
      <c r="AZ136" s="193"/>
    </row>
    <row r="137" spans="1:52" s="195" customFormat="1" ht="34.5" customHeight="1" hidden="1">
      <c r="A137" s="126" t="s">
        <v>81</v>
      </c>
      <c r="B137" s="166" t="s">
        <v>37</v>
      </c>
      <c r="C137" s="167">
        <f t="shared" si="26"/>
        <v>0</v>
      </c>
      <c r="D137" s="168">
        <f t="shared" si="30"/>
        <v>0</v>
      </c>
      <c r="E137" s="211">
        <f t="shared" si="31"/>
        <v>0</v>
      </c>
      <c r="F137" s="211">
        <f t="shared" si="32"/>
        <v>0</v>
      </c>
      <c r="G137" s="127">
        <f t="shared" si="28"/>
        <v>0</v>
      </c>
      <c r="H137" s="127" t="e">
        <f t="shared" si="29"/>
        <v>#DIV/0!</v>
      </c>
      <c r="I137" s="191">
        <v>23</v>
      </c>
      <c r="J137" s="191">
        <v>24</v>
      </c>
      <c r="K137" s="191"/>
      <c r="L137" s="191"/>
      <c r="M137" s="191"/>
      <c r="N137" s="192"/>
      <c r="O137" s="192"/>
      <c r="P137" s="192"/>
      <c r="Q137" s="192"/>
      <c r="R137" s="192"/>
      <c r="S137" s="192"/>
      <c r="T137" s="192"/>
      <c r="U137" s="192"/>
      <c r="V137" s="271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271"/>
      <c r="AI137" s="192"/>
      <c r="AJ137" s="192"/>
      <c r="AK137" s="192"/>
      <c r="AL137" s="144"/>
      <c r="AM137" s="144"/>
      <c r="AN137" s="144"/>
      <c r="AO137" s="144"/>
      <c r="AP137" s="144"/>
      <c r="AQ137" s="144"/>
      <c r="AR137" s="69"/>
      <c r="AS137" s="69"/>
      <c r="AT137" s="63"/>
      <c r="AU137" s="193"/>
      <c r="AV137" s="63"/>
      <c r="AW137" s="194"/>
      <c r="AX137" s="193"/>
      <c r="AY137" s="63"/>
      <c r="AZ137" s="193"/>
    </row>
    <row r="138" spans="1:52" s="190" customFormat="1" ht="34.5" customHeight="1" hidden="1">
      <c r="A138" s="179" t="s">
        <v>149</v>
      </c>
      <c r="B138" s="180" t="s">
        <v>37</v>
      </c>
      <c r="C138" s="181">
        <f t="shared" si="26"/>
        <v>0</v>
      </c>
      <c r="D138" s="182">
        <f t="shared" si="30"/>
        <v>0</v>
      </c>
      <c r="E138" s="224">
        <f t="shared" si="31"/>
        <v>0</v>
      </c>
      <c r="F138" s="224">
        <f t="shared" si="32"/>
        <v>0</v>
      </c>
      <c r="G138" s="183">
        <f t="shared" si="28"/>
        <v>0</v>
      </c>
      <c r="H138" s="183" t="e">
        <f t="shared" si="29"/>
        <v>#DIV/0!</v>
      </c>
      <c r="I138" s="184"/>
      <c r="J138" s="184"/>
      <c r="K138" s="184"/>
      <c r="L138" s="184"/>
      <c r="M138" s="184"/>
      <c r="N138" s="185"/>
      <c r="O138" s="185"/>
      <c r="P138" s="185"/>
      <c r="Q138" s="185"/>
      <c r="R138" s="185"/>
      <c r="S138" s="185"/>
      <c r="T138" s="185"/>
      <c r="U138" s="185"/>
      <c r="V138" s="271"/>
      <c r="W138" s="185"/>
      <c r="X138" s="185"/>
      <c r="Y138" s="185"/>
      <c r="Z138" s="185"/>
      <c r="AA138" s="185"/>
      <c r="AB138" s="192"/>
      <c r="AC138" s="185"/>
      <c r="AD138" s="185"/>
      <c r="AE138" s="185"/>
      <c r="AF138" s="185"/>
      <c r="AG138" s="185"/>
      <c r="AH138" s="271"/>
      <c r="AI138" s="185"/>
      <c r="AJ138" s="185"/>
      <c r="AK138" s="185"/>
      <c r="AL138" s="144"/>
      <c r="AM138" s="144"/>
      <c r="AN138" s="144"/>
      <c r="AO138" s="144"/>
      <c r="AP138" s="144"/>
      <c r="AQ138" s="144"/>
      <c r="AR138" s="186"/>
      <c r="AS138" s="186"/>
      <c r="AT138" s="187"/>
      <c r="AU138" s="188"/>
      <c r="AV138" s="187"/>
      <c r="AW138" s="189"/>
      <c r="AX138" s="188"/>
      <c r="AY138" s="187"/>
      <c r="AZ138" s="188"/>
    </row>
    <row r="139" spans="1:52" ht="34.5" customHeight="1">
      <c r="A139" s="179" t="s">
        <v>380</v>
      </c>
      <c r="B139" s="166" t="s">
        <v>37</v>
      </c>
      <c r="C139" s="167">
        <f>G139*0.66</f>
        <v>0</v>
      </c>
      <c r="D139" s="168">
        <f>E139+F139</f>
        <v>0</v>
      </c>
      <c r="E139" s="211">
        <f>COUNTIF(N139:AQ139,"W")+COUNTIF(N139:AQ139,"WL")+COUNTIF(N139:AQ139,"WLL")+COUNTIF(N139:AQ139,"WW")+COUNTIF(N139:AQ139,"WW")+COUNTIF(N139:AQ139,"WWL")+COUNTIF(N139:AQ139,"WWL")+COUNTIF(N139:AQ139,"WWW")+COUNTIF(N139:AQ139,"WWW")+COUNTIF(N139:AQ139,"WWW")</f>
        <v>0</v>
      </c>
      <c r="F139" s="211">
        <f>COUNTIF(N139:AQ139,"L")+COUNTIF(N139:AQ139,"WL")+COUNTIF(N139:AQ139,"WWL")+COUNTIF(N139:AQ139,"LL")+COUNTIF(N139:AQ139,"LL")+COUNTIF(N139:AQ139,"WLL")+COUNTIF(N139:AQ139,"WLL")+COUNTIF(N139:AQ139,"LLL")+COUNTIF(N139:AQ139,"LLL")+COUNTIF(N139:AQ139,"LLL")</f>
        <v>0</v>
      </c>
      <c r="G139" s="127">
        <f>E139-F139</f>
        <v>0</v>
      </c>
      <c r="H139" s="127" t="e">
        <f>SUM(E139/D139%)</f>
        <v>#DIV/0!</v>
      </c>
      <c r="I139" s="139">
        <v>21</v>
      </c>
      <c r="J139" s="139">
        <v>22</v>
      </c>
      <c r="K139" s="139">
        <v>30</v>
      </c>
      <c r="L139" s="139">
        <v>36</v>
      </c>
      <c r="M139" s="139">
        <v>36</v>
      </c>
      <c r="N139" s="144"/>
      <c r="O139" s="144"/>
      <c r="P139" s="144"/>
      <c r="Q139" s="144"/>
      <c r="R139" s="144"/>
      <c r="S139" s="144"/>
      <c r="T139" s="144"/>
      <c r="U139" s="144"/>
      <c r="V139" s="273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273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69"/>
      <c r="AS139" s="69"/>
      <c r="AT139" s="3"/>
      <c r="AU139" s="62"/>
      <c r="AV139" s="3"/>
      <c r="AW139" s="2"/>
      <c r="AX139" s="62"/>
      <c r="AY139" s="3"/>
      <c r="AZ139" s="62"/>
    </row>
    <row r="140" spans="1:52" s="195" customFormat="1" ht="34.5" customHeight="1">
      <c r="A140" s="126" t="s">
        <v>140</v>
      </c>
      <c r="B140" s="166" t="s">
        <v>280</v>
      </c>
      <c r="C140" s="167">
        <f t="shared" si="26"/>
        <v>-2.64</v>
      </c>
      <c r="D140" s="168">
        <f t="shared" si="30"/>
        <v>18</v>
      </c>
      <c r="E140" s="211">
        <f t="shared" si="31"/>
        <v>7</v>
      </c>
      <c r="F140" s="211">
        <f t="shared" si="32"/>
        <v>11</v>
      </c>
      <c r="G140" s="127">
        <f t="shared" si="28"/>
        <v>-4</v>
      </c>
      <c r="H140" s="127">
        <f t="shared" si="29"/>
        <v>38.88888888888889</v>
      </c>
      <c r="I140" s="191">
        <v>27</v>
      </c>
      <c r="J140" s="191">
        <v>28</v>
      </c>
      <c r="K140" s="191">
        <v>28</v>
      </c>
      <c r="L140" s="191">
        <v>30</v>
      </c>
      <c r="M140" s="191">
        <v>33</v>
      </c>
      <c r="N140" s="192" t="s">
        <v>43</v>
      </c>
      <c r="O140" s="192" t="s">
        <v>11</v>
      </c>
      <c r="P140" s="192"/>
      <c r="Q140" s="192"/>
      <c r="R140" s="192"/>
      <c r="S140" s="192" t="s">
        <v>11</v>
      </c>
      <c r="T140" s="192" t="s">
        <v>10</v>
      </c>
      <c r="U140" s="192" t="s">
        <v>10</v>
      </c>
      <c r="V140" s="271" t="s">
        <v>10</v>
      </c>
      <c r="W140" s="192" t="s">
        <v>10</v>
      </c>
      <c r="X140" s="192" t="s">
        <v>11</v>
      </c>
      <c r="Y140" s="192"/>
      <c r="Z140" s="192" t="s">
        <v>10</v>
      </c>
      <c r="AA140" s="192" t="s">
        <v>11</v>
      </c>
      <c r="AB140" s="192" t="s">
        <v>11</v>
      </c>
      <c r="AC140" s="192"/>
      <c r="AD140" s="192" t="s">
        <v>11</v>
      </c>
      <c r="AE140" s="192" t="s">
        <v>11</v>
      </c>
      <c r="AF140" s="192" t="s">
        <v>11</v>
      </c>
      <c r="AG140" s="192"/>
      <c r="AH140" s="271" t="s">
        <v>10</v>
      </c>
      <c r="AI140" s="192" t="s">
        <v>11</v>
      </c>
      <c r="AJ140" s="192" t="s">
        <v>11</v>
      </c>
      <c r="AK140" s="192"/>
      <c r="AL140" s="144" t="s">
        <v>10</v>
      </c>
      <c r="AM140" s="144" t="s">
        <v>11</v>
      </c>
      <c r="AN140" s="144"/>
      <c r="AO140" s="144"/>
      <c r="AP140" s="144"/>
      <c r="AQ140" s="144"/>
      <c r="AR140" s="69"/>
      <c r="AS140" s="69"/>
      <c r="AT140" s="63"/>
      <c r="AU140" s="193"/>
      <c r="AV140" s="63"/>
      <c r="AW140" s="194"/>
      <c r="AX140" s="193"/>
      <c r="AY140" s="63"/>
      <c r="AZ140" s="193"/>
    </row>
    <row r="141" spans="1:52" s="190" customFormat="1" ht="34.5" customHeight="1" hidden="1">
      <c r="A141" s="179" t="s">
        <v>217</v>
      </c>
      <c r="B141" s="180" t="s">
        <v>37</v>
      </c>
      <c r="C141" s="181">
        <f t="shared" si="26"/>
        <v>0</v>
      </c>
      <c r="D141" s="182">
        <f t="shared" si="30"/>
        <v>0</v>
      </c>
      <c r="E141" s="224">
        <f t="shared" si="31"/>
        <v>0</v>
      </c>
      <c r="F141" s="224">
        <f t="shared" si="32"/>
        <v>0</v>
      </c>
      <c r="G141" s="183">
        <f t="shared" si="28"/>
        <v>0</v>
      </c>
      <c r="H141" s="183" t="e">
        <f t="shared" si="29"/>
        <v>#DIV/0!</v>
      </c>
      <c r="I141" s="184"/>
      <c r="J141" s="184"/>
      <c r="K141" s="184"/>
      <c r="L141" s="184"/>
      <c r="M141" s="184"/>
      <c r="N141" s="185"/>
      <c r="O141" s="185"/>
      <c r="P141" s="185"/>
      <c r="Q141" s="185"/>
      <c r="R141" s="185"/>
      <c r="S141" s="185"/>
      <c r="T141" s="185"/>
      <c r="U141" s="185"/>
      <c r="V141" s="271"/>
      <c r="W141" s="185"/>
      <c r="X141" s="185"/>
      <c r="Y141" s="185"/>
      <c r="Z141" s="185"/>
      <c r="AA141" s="185"/>
      <c r="AB141" s="192"/>
      <c r="AC141" s="185"/>
      <c r="AD141" s="185"/>
      <c r="AE141" s="185"/>
      <c r="AF141" s="185"/>
      <c r="AG141" s="185"/>
      <c r="AH141" s="271"/>
      <c r="AI141" s="185"/>
      <c r="AJ141" s="185"/>
      <c r="AK141" s="185"/>
      <c r="AL141" s="144"/>
      <c r="AM141" s="144"/>
      <c r="AN141" s="144"/>
      <c r="AO141" s="144"/>
      <c r="AP141" s="144"/>
      <c r="AQ141" s="144"/>
      <c r="AR141" s="186"/>
      <c r="AS141" s="186"/>
      <c r="AT141" s="187"/>
      <c r="AU141" s="188"/>
      <c r="AV141" s="187"/>
      <c r="AW141" s="189"/>
      <c r="AX141" s="188"/>
      <c r="AY141" s="187"/>
      <c r="AZ141" s="188"/>
    </row>
    <row r="142" spans="1:52" ht="34.5" customHeight="1">
      <c r="A142" s="126" t="s">
        <v>381</v>
      </c>
      <c r="B142" s="166" t="s">
        <v>37</v>
      </c>
      <c r="C142" s="167">
        <f>G142*0.66</f>
        <v>-2.64</v>
      </c>
      <c r="D142" s="168">
        <f>E142+F142</f>
        <v>20</v>
      </c>
      <c r="E142" s="211">
        <f>COUNTIF(N142:AQ142,"W")+COUNTIF(N142:AQ142,"WL")+COUNTIF(N142:AQ142,"WLL")+COUNTIF(N142:AQ142,"WW")+COUNTIF(N142:AQ142,"WW")+COUNTIF(N142:AQ142,"WWL")+COUNTIF(N142:AQ142,"WWL")+COUNTIF(N142:AQ142,"WWW")+COUNTIF(N142:AQ142,"WWW")+COUNTIF(N142:AQ142,"WWW")</f>
        <v>8</v>
      </c>
      <c r="F142" s="211">
        <f>COUNTIF(N142:AQ142,"L")+COUNTIF(N142:AQ142,"WL")+COUNTIF(N142:AQ142,"WWL")+COUNTIF(N142:AQ142,"LL")+COUNTIF(N142:AQ142,"LL")+COUNTIF(N142:AQ142,"WLL")+COUNTIF(N142:AQ142,"WLL")+COUNTIF(N142:AQ142,"LLL")+COUNTIF(N142:AQ142,"LLL")+COUNTIF(N142:AQ142,"LLL")</f>
        <v>12</v>
      </c>
      <c r="G142" s="127">
        <f>E142-F142</f>
        <v>-4</v>
      </c>
      <c r="H142" s="127">
        <f>SUM(E142/D142%)</f>
        <v>40</v>
      </c>
      <c r="I142" s="139">
        <v>21</v>
      </c>
      <c r="J142" s="139">
        <v>22</v>
      </c>
      <c r="K142" s="139" t="s">
        <v>43</v>
      </c>
      <c r="L142" s="139">
        <v>25</v>
      </c>
      <c r="M142" s="139">
        <v>36</v>
      </c>
      <c r="N142" s="144" t="s">
        <v>10</v>
      </c>
      <c r="O142" s="144" t="s">
        <v>11</v>
      </c>
      <c r="P142" s="144" t="s">
        <v>479</v>
      </c>
      <c r="Q142" s="144" t="s">
        <v>11</v>
      </c>
      <c r="R142" s="144" t="s">
        <v>11</v>
      </c>
      <c r="S142" s="144" t="s">
        <v>10</v>
      </c>
      <c r="T142" s="144"/>
      <c r="U142" s="144" t="s">
        <v>11</v>
      </c>
      <c r="V142" s="273"/>
      <c r="W142" s="144"/>
      <c r="X142" s="144" t="s">
        <v>11</v>
      </c>
      <c r="Y142" s="144" t="s">
        <v>11</v>
      </c>
      <c r="Z142" s="144"/>
      <c r="AA142" s="144" t="s">
        <v>11</v>
      </c>
      <c r="AB142" s="144" t="s">
        <v>11</v>
      </c>
      <c r="AC142" s="144" t="s">
        <v>10</v>
      </c>
      <c r="AD142" s="144" t="s">
        <v>10</v>
      </c>
      <c r="AE142" s="144"/>
      <c r="AF142" s="144" t="s">
        <v>10</v>
      </c>
      <c r="AG142" s="144" t="s">
        <v>11</v>
      </c>
      <c r="AH142" s="273" t="s">
        <v>10</v>
      </c>
      <c r="AI142" s="144" t="s">
        <v>10</v>
      </c>
      <c r="AJ142" s="144" t="s">
        <v>11</v>
      </c>
      <c r="AK142" s="144"/>
      <c r="AL142" s="144"/>
      <c r="AM142" s="144" t="s">
        <v>10</v>
      </c>
      <c r="AN142" s="144"/>
      <c r="AO142" s="144"/>
      <c r="AP142" s="144"/>
      <c r="AQ142" s="144"/>
      <c r="AR142" s="69"/>
      <c r="AS142" s="69"/>
      <c r="AT142" s="3"/>
      <c r="AU142" s="62"/>
      <c r="AV142" s="3"/>
      <c r="AW142" s="2"/>
      <c r="AX142" s="62"/>
      <c r="AY142" s="3"/>
      <c r="AZ142" s="62"/>
    </row>
    <row r="143" spans="1:52" ht="34.5" customHeight="1">
      <c r="A143" s="179" t="s">
        <v>212</v>
      </c>
      <c r="B143" s="166" t="s">
        <v>37</v>
      </c>
      <c r="C143" s="167">
        <f t="shared" si="26"/>
        <v>0</v>
      </c>
      <c r="D143" s="168">
        <f t="shared" si="30"/>
        <v>0</v>
      </c>
      <c r="E143" s="211">
        <f t="shared" si="31"/>
        <v>0</v>
      </c>
      <c r="F143" s="211">
        <f t="shared" si="32"/>
        <v>0</v>
      </c>
      <c r="G143" s="127">
        <f t="shared" si="28"/>
        <v>0</v>
      </c>
      <c r="H143" s="127" t="e">
        <f t="shared" si="29"/>
        <v>#DIV/0!</v>
      </c>
      <c r="I143" s="139">
        <v>18</v>
      </c>
      <c r="J143" s="139">
        <v>20</v>
      </c>
      <c r="K143" s="139">
        <v>20</v>
      </c>
      <c r="L143" s="139">
        <v>20</v>
      </c>
      <c r="M143" s="139">
        <v>20</v>
      </c>
      <c r="N143" s="144"/>
      <c r="O143" s="144"/>
      <c r="P143" s="144"/>
      <c r="Q143" s="144"/>
      <c r="R143" s="144"/>
      <c r="S143" s="144"/>
      <c r="T143" s="144"/>
      <c r="U143" s="144"/>
      <c r="V143" s="273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273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69"/>
      <c r="AS143" s="69"/>
      <c r="AT143" s="3"/>
      <c r="AU143" s="62"/>
      <c r="AV143" s="3"/>
      <c r="AW143" s="2"/>
      <c r="AX143" s="62"/>
      <c r="AY143" s="3"/>
      <c r="AZ143" s="62"/>
    </row>
    <row r="144" spans="1:52" ht="34.5" customHeight="1" hidden="1">
      <c r="A144" s="178" t="s">
        <v>243</v>
      </c>
      <c r="B144" s="166" t="s">
        <v>37</v>
      </c>
      <c r="C144" s="167">
        <f t="shared" si="26"/>
        <v>0</v>
      </c>
      <c r="D144" s="168">
        <f t="shared" si="30"/>
        <v>0</v>
      </c>
      <c r="E144" s="211">
        <f t="shared" si="31"/>
        <v>0</v>
      </c>
      <c r="F144" s="211">
        <f t="shared" si="32"/>
        <v>0</v>
      </c>
      <c r="G144" s="127">
        <f t="shared" si="28"/>
        <v>0</v>
      </c>
      <c r="H144" s="127" t="e">
        <f t="shared" si="29"/>
        <v>#DIV/0!</v>
      </c>
      <c r="I144" s="139">
        <v>16</v>
      </c>
      <c r="J144" s="139">
        <v>15</v>
      </c>
      <c r="K144" s="139">
        <v>20</v>
      </c>
      <c r="L144" s="139" t="s">
        <v>43</v>
      </c>
      <c r="M144" s="139"/>
      <c r="N144" s="144"/>
      <c r="O144" s="144"/>
      <c r="P144" s="144"/>
      <c r="Q144" s="144"/>
      <c r="R144" s="144"/>
      <c r="S144" s="144"/>
      <c r="T144" s="144"/>
      <c r="U144" s="144"/>
      <c r="V144" s="273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27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69"/>
      <c r="AS144" s="69"/>
      <c r="AT144" s="3"/>
      <c r="AU144" s="62"/>
      <c r="AV144" s="3"/>
      <c r="AW144" s="2"/>
      <c r="AX144" s="62"/>
      <c r="AY144" s="3"/>
      <c r="AZ144" s="62"/>
    </row>
    <row r="145" spans="1:52" ht="34.5" customHeight="1">
      <c r="A145" s="178" t="s">
        <v>283</v>
      </c>
      <c r="B145" s="166" t="s">
        <v>37</v>
      </c>
      <c r="C145" s="167">
        <f t="shared" si="26"/>
        <v>3.96</v>
      </c>
      <c r="D145" s="168">
        <f t="shared" si="30"/>
        <v>20</v>
      </c>
      <c r="E145" s="211">
        <f>COUNTIF(N145:AQ145,"W")+COUNTIF(N145:AQ145,"WL")+COUNTIF(N145:AQ145,"WLL")+COUNTIF(N145:AQ145,"WW")+COUNTIF(N145:AQ145,"WW")+COUNTIF(N145:AQ145,"WWL")+COUNTIF(N145:AQ145,"WWL")+COUNTIF(N145:AQ145,"WWW")+COUNTIF(N145:AQ145,"WWW")+COUNTIF(N145:AQ145,"WWW")</f>
        <v>13</v>
      </c>
      <c r="F145" s="211">
        <f>COUNTIF(N145:AQ145,"L")+COUNTIF(N145:AQ145,"WL")+COUNTIF(N145:AQ145,"WWL")+COUNTIF(N145:AQ145,"LL")+COUNTIF(N145:AQ145,"LL")+COUNTIF(N145:AQ145,"WLL")+COUNTIF(N145:AQ145,"WLL")+COUNTIF(N145:AQ145,"LLL")+COUNTIF(N145:AQ145,"LLL")+COUNTIF(N145:AQ145,"LLL")</f>
        <v>7</v>
      </c>
      <c r="G145" s="127">
        <f t="shared" si="28"/>
        <v>6</v>
      </c>
      <c r="H145" s="127">
        <f t="shared" si="29"/>
        <v>65</v>
      </c>
      <c r="I145" s="139">
        <v>16</v>
      </c>
      <c r="J145" s="139">
        <v>16</v>
      </c>
      <c r="K145" s="139">
        <v>20</v>
      </c>
      <c r="L145" s="139">
        <v>15</v>
      </c>
      <c r="M145" s="139">
        <v>10</v>
      </c>
      <c r="N145" s="144" t="s">
        <v>10</v>
      </c>
      <c r="O145" s="144" t="s">
        <v>10</v>
      </c>
      <c r="P145" s="144" t="s">
        <v>11</v>
      </c>
      <c r="Q145" s="144" t="s">
        <v>10</v>
      </c>
      <c r="R145" s="144" t="s">
        <v>10</v>
      </c>
      <c r="S145" s="144" t="s">
        <v>10</v>
      </c>
      <c r="T145" s="144" t="s">
        <v>10</v>
      </c>
      <c r="U145" s="144" t="s">
        <v>11</v>
      </c>
      <c r="V145" s="273"/>
      <c r="W145" s="144"/>
      <c r="X145" s="144"/>
      <c r="Y145" s="144" t="s">
        <v>11</v>
      </c>
      <c r="Z145" s="144"/>
      <c r="AA145" s="144" t="s">
        <v>11</v>
      </c>
      <c r="AB145" s="144"/>
      <c r="AC145" s="144" t="s">
        <v>10</v>
      </c>
      <c r="AD145" s="144" t="s">
        <v>11</v>
      </c>
      <c r="AE145" s="144" t="s">
        <v>10</v>
      </c>
      <c r="AF145" s="144" t="s">
        <v>10</v>
      </c>
      <c r="AG145" s="144" t="s">
        <v>11</v>
      </c>
      <c r="AH145" s="273" t="s">
        <v>10</v>
      </c>
      <c r="AI145" s="144" t="s">
        <v>11</v>
      </c>
      <c r="AJ145" s="144" t="s">
        <v>10</v>
      </c>
      <c r="AK145" s="144"/>
      <c r="AL145" s="144"/>
      <c r="AM145" s="144" t="s">
        <v>10</v>
      </c>
      <c r="AN145" s="144"/>
      <c r="AO145" s="144"/>
      <c r="AP145" s="144"/>
      <c r="AQ145" s="144" t="s">
        <v>10</v>
      </c>
      <c r="AR145" s="69"/>
      <c r="AS145" s="69"/>
      <c r="AT145" s="3"/>
      <c r="AU145" s="62"/>
      <c r="AV145" s="3"/>
      <c r="AW145" s="2"/>
      <c r="AX145" s="62"/>
      <c r="AY145" s="3"/>
      <c r="AZ145" s="62"/>
    </row>
    <row r="146" spans="1:52" ht="34.5" customHeight="1">
      <c r="A146" s="289" t="s">
        <v>477</v>
      </c>
      <c r="B146" s="166" t="s">
        <v>37</v>
      </c>
      <c r="C146" s="167">
        <f>G146*0.66</f>
        <v>-2.64</v>
      </c>
      <c r="D146" s="168">
        <f>E146+F146</f>
        <v>8</v>
      </c>
      <c r="E146" s="211">
        <f>COUNTIF(N146:AQ146,"W")+COUNTIF(N146:AQ146,"WL")+COUNTIF(N146:AQ146,"WLL")+COUNTIF(N146:AQ146,"WW")+COUNTIF(N146:AQ146,"WW")+COUNTIF(N146:AQ146,"WWL")+COUNTIF(N146:AQ146,"WWL")+COUNTIF(N146:AQ146,"WWW")+COUNTIF(N146:AQ146,"WWW")+COUNTIF(N146:AQ146,"WWW")</f>
        <v>2</v>
      </c>
      <c r="F146" s="211">
        <f>COUNTIF(N146:AQ146,"L")+COUNTIF(N146:AQ146,"WL")+COUNTIF(N146:AQ146,"WWL")+COUNTIF(N146:AQ146,"LL")+COUNTIF(N146:AQ146,"LL")+COUNTIF(N146:AQ146,"WLL")+COUNTIF(N146:AQ146,"WLL")+COUNTIF(N146:AQ146,"LLL")+COUNTIF(N146:AQ146,"LLL")+COUNTIF(N146:AQ146,"LLL")</f>
        <v>6</v>
      </c>
      <c r="G146" s="127">
        <f>E146-F146</f>
        <v>-4</v>
      </c>
      <c r="H146" s="127">
        <f>SUM(E146/D146%)</f>
        <v>25</v>
      </c>
      <c r="I146" s="139">
        <v>21</v>
      </c>
      <c r="J146" s="139">
        <v>22</v>
      </c>
      <c r="K146" s="139">
        <v>30</v>
      </c>
      <c r="L146" s="139">
        <v>36</v>
      </c>
      <c r="M146" s="139">
        <v>25</v>
      </c>
      <c r="N146" s="144"/>
      <c r="O146" s="144"/>
      <c r="P146" s="144"/>
      <c r="Q146" s="144" t="s">
        <v>11</v>
      </c>
      <c r="R146" s="144"/>
      <c r="S146" s="144"/>
      <c r="T146" s="144" t="s">
        <v>11</v>
      </c>
      <c r="U146" s="144"/>
      <c r="V146" s="273"/>
      <c r="W146" s="144"/>
      <c r="X146" s="144"/>
      <c r="Y146" s="144"/>
      <c r="Z146" s="144"/>
      <c r="AA146" s="144" t="s">
        <v>11</v>
      </c>
      <c r="AB146" s="144"/>
      <c r="AC146" s="144" t="s">
        <v>11</v>
      </c>
      <c r="AD146" s="144"/>
      <c r="AE146" s="144" t="s">
        <v>10</v>
      </c>
      <c r="AF146" s="144"/>
      <c r="AG146" s="144"/>
      <c r="AH146" s="273" t="s">
        <v>11</v>
      </c>
      <c r="AI146" s="144" t="s">
        <v>11</v>
      </c>
      <c r="AJ146" s="144" t="s">
        <v>10</v>
      </c>
      <c r="AK146" s="144"/>
      <c r="AL146" s="144"/>
      <c r="AM146" s="144"/>
      <c r="AN146" s="144"/>
      <c r="AO146" s="144"/>
      <c r="AP146" s="144"/>
      <c r="AQ146" s="144"/>
      <c r="AR146" s="69"/>
      <c r="AS146" s="69"/>
      <c r="AT146" s="3"/>
      <c r="AU146" s="62"/>
      <c r="AV146" s="3"/>
      <c r="AW146" s="2"/>
      <c r="AX146" s="62"/>
      <c r="AY146" s="3"/>
      <c r="AZ146" s="62"/>
    </row>
    <row r="147" spans="1:52" ht="34.5" customHeight="1">
      <c r="A147" s="179" t="s">
        <v>263</v>
      </c>
      <c r="B147" s="166" t="s">
        <v>37</v>
      </c>
      <c r="C147" s="167">
        <f t="shared" si="26"/>
        <v>0</v>
      </c>
      <c r="D147" s="168">
        <f t="shared" si="30"/>
        <v>0</v>
      </c>
      <c r="E147" s="211">
        <f>COUNTIF(N147:AQ147,"W")+COUNTIF(N147:AQ147,"WL")+COUNTIF(N147:AQ147,"WLL")+COUNTIF(N147:AQ147,"WW")+COUNTIF(N147:AQ147,"WW")+COUNTIF(N147:AQ147,"WWL")+COUNTIF(N147:AQ147,"WWL")+COUNTIF(N147:AQ147,"WWW")+COUNTIF(N147:AQ147,"WWW")+COUNTIF(N147:AQ147,"WWW")</f>
        <v>0</v>
      </c>
      <c r="F147" s="211">
        <f>COUNTIF(N147:AQ147,"L")+COUNTIF(N147:AQ147,"WL")+COUNTIF(N147:AQ147,"WWL")+COUNTIF(N147:AQ147,"LL")+COUNTIF(N147:AQ147,"LL")+COUNTIF(N147:AQ147,"WLL")+COUNTIF(N147:AQ147,"WLL")+COUNTIF(N147:AQ147,"LLL")+COUNTIF(N147:AQ147,"LLL")+COUNTIF(N147:AQ147,"LLL")</f>
        <v>0</v>
      </c>
      <c r="G147" s="127">
        <f t="shared" si="28"/>
        <v>0</v>
      </c>
      <c r="H147" s="127" t="e">
        <f t="shared" si="29"/>
        <v>#DIV/0!</v>
      </c>
      <c r="I147" s="139">
        <v>15</v>
      </c>
      <c r="J147" s="139">
        <v>15</v>
      </c>
      <c r="K147" s="139">
        <v>15</v>
      </c>
      <c r="L147" s="139">
        <v>15</v>
      </c>
      <c r="M147" s="139">
        <v>15</v>
      </c>
      <c r="N147" s="144"/>
      <c r="O147" s="144"/>
      <c r="P147" s="144"/>
      <c r="Q147" s="144"/>
      <c r="R147" s="144"/>
      <c r="S147" s="144"/>
      <c r="T147" s="144"/>
      <c r="U147" s="144"/>
      <c r="V147" s="273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273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69"/>
      <c r="AS147" s="69"/>
      <c r="AT147" s="3"/>
      <c r="AU147" s="62"/>
      <c r="AV147" s="3"/>
      <c r="AW147" s="2"/>
      <c r="AX147" s="62"/>
      <c r="AY147" s="3"/>
      <c r="AZ147" s="62"/>
    </row>
    <row r="148" spans="1:52" s="190" customFormat="1" ht="34.5" customHeight="1" hidden="1">
      <c r="A148" s="179" t="s">
        <v>142</v>
      </c>
      <c r="B148" s="180" t="s">
        <v>37</v>
      </c>
      <c r="C148" s="181">
        <f t="shared" si="26"/>
        <v>0</v>
      </c>
      <c r="D148" s="182">
        <f t="shared" si="30"/>
        <v>0</v>
      </c>
      <c r="E148" s="224">
        <f t="shared" si="31"/>
        <v>0</v>
      </c>
      <c r="F148" s="224">
        <f t="shared" si="32"/>
        <v>0</v>
      </c>
      <c r="G148" s="183">
        <f t="shared" si="28"/>
        <v>0</v>
      </c>
      <c r="H148" s="183" t="e">
        <f t="shared" si="29"/>
        <v>#DIV/0!</v>
      </c>
      <c r="I148" s="184"/>
      <c r="J148" s="184"/>
      <c r="K148" s="184"/>
      <c r="L148" s="184"/>
      <c r="M148" s="184"/>
      <c r="N148" s="185"/>
      <c r="O148" s="185"/>
      <c r="P148" s="185"/>
      <c r="Q148" s="185"/>
      <c r="R148" s="185"/>
      <c r="S148" s="185"/>
      <c r="T148" s="185"/>
      <c r="U148" s="185"/>
      <c r="V148" s="271"/>
      <c r="W148" s="185"/>
      <c r="X148" s="185"/>
      <c r="Y148" s="185"/>
      <c r="Z148" s="185"/>
      <c r="AA148" s="185"/>
      <c r="AB148" s="192"/>
      <c r="AC148" s="185"/>
      <c r="AD148" s="185"/>
      <c r="AE148" s="185"/>
      <c r="AF148" s="185"/>
      <c r="AG148" s="185"/>
      <c r="AH148" s="271"/>
      <c r="AI148" s="185"/>
      <c r="AJ148" s="185"/>
      <c r="AK148" s="185"/>
      <c r="AL148" s="144"/>
      <c r="AM148" s="144"/>
      <c r="AN148" s="144"/>
      <c r="AO148" s="144"/>
      <c r="AP148" s="144"/>
      <c r="AQ148" s="144"/>
      <c r="AR148" s="186"/>
      <c r="AS148" s="186"/>
      <c r="AT148" s="187"/>
      <c r="AU148" s="188"/>
      <c r="AV148" s="187"/>
      <c r="AW148" s="189"/>
      <c r="AX148" s="188"/>
      <c r="AY148" s="187"/>
      <c r="AZ148" s="188"/>
    </row>
    <row r="149" spans="1:52" ht="34.5" customHeight="1">
      <c r="A149" s="126" t="s">
        <v>351</v>
      </c>
      <c r="B149" s="166" t="s">
        <v>332</v>
      </c>
      <c r="C149" s="167">
        <f t="shared" si="26"/>
        <v>3.3000000000000003</v>
      </c>
      <c r="D149" s="168">
        <f t="shared" si="30"/>
        <v>17</v>
      </c>
      <c r="E149" s="211">
        <f t="shared" si="31"/>
        <v>11</v>
      </c>
      <c r="F149" s="211">
        <f t="shared" si="32"/>
        <v>6</v>
      </c>
      <c r="G149" s="127">
        <f t="shared" si="28"/>
        <v>5</v>
      </c>
      <c r="H149" s="127">
        <f t="shared" si="29"/>
        <v>64.70588235294117</v>
      </c>
      <c r="I149" s="139" t="s">
        <v>43</v>
      </c>
      <c r="J149" s="139">
        <v>15</v>
      </c>
      <c r="K149" s="139">
        <v>23</v>
      </c>
      <c r="L149" s="139">
        <v>26</v>
      </c>
      <c r="M149" s="139">
        <v>29</v>
      </c>
      <c r="N149" s="144" t="s">
        <v>10</v>
      </c>
      <c r="O149" s="144" t="s">
        <v>10</v>
      </c>
      <c r="P149" s="144" t="s">
        <v>10</v>
      </c>
      <c r="Q149" s="144" t="s">
        <v>10</v>
      </c>
      <c r="R149" s="144" t="s">
        <v>10</v>
      </c>
      <c r="S149" s="144" t="s">
        <v>11</v>
      </c>
      <c r="T149" s="144" t="s">
        <v>10</v>
      </c>
      <c r="U149" s="144" t="s">
        <v>11</v>
      </c>
      <c r="V149" s="273"/>
      <c r="W149" s="144"/>
      <c r="X149" s="144" t="s">
        <v>11</v>
      </c>
      <c r="Y149" s="144" t="s">
        <v>11</v>
      </c>
      <c r="Z149" s="144"/>
      <c r="AA149" s="144"/>
      <c r="AB149" s="144"/>
      <c r="AC149" s="144"/>
      <c r="AD149" s="144" t="s">
        <v>10</v>
      </c>
      <c r="AE149" s="144" t="s">
        <v>11</v>
      </c>
      <c r="AF149" s="144" t="s">
        <v>10</v>
      </c>
      <c r="AG149" s="144" t="s">
        <v>10</v>
      </c>
      <c r="AH149" s="273"/>
      <c r="AI149" s="144" t="s">
        <v>478</v>
      </c>
      <c r="AJ149" s="144" t="s">
        <v>10</v>
      </c>
      <c r="AK149" s="144"/>
      <c r="AL149" s="144"/>
      <c r="AM149" s="144" t="s">
        <v>10</v>
      </c>
      <c r="AN149" s="144"/>
      <c r="AO149" s="144"/>
      <c r="AP149" s="144"/>
      <c r="AQ149" s="144" t="s">
        <v>11</v>
      </c>
      <c r="AR149" s="69"/>
      <c r="AS149" s="69"/>
      <c r="AT149" s="3"/>
      <c r="AU149" s="62"/>
      <c r="AV149" s="3"/>
      <c r="AW149" s="2"/>
      <c r="AX149" s="62"/>
      <c r="AY149" s="3"/>
      <c r="AZ149" s="62"/>
    </row>
    <row r="150" spans="1:52" ht="34.5" customHeight="1">
      <c r="A150" s="179" t="s">
        <v>352</v>
      </c>
      <c r="B150" s="166" t="s">
        <v>332</v>
      </c>
      <c r="C150" s="167">
        <f>G150*0.66</f>
        <v>0</v>
      </c>
      <c r="D150" s="168">
        <f t="shared" si="30"/>
        <v>0</v>
      </c>
      <c r="E150" s="211">
        <f>COUNTIF(N150:AQ150,"W")+COUNTIF(N150:AQ150,"WL")+COUNTIF(N150:AQ150,"WLL")+COUNTIF(N150:AQ150,"WW")+COUNTIF(N150:AQ150,"WW")+COUNTIF(N150:AQ150,"WWL")+COUNTIF(N150:AQ150,"WWL")+COUNTIF(N150:AQ150,"WWW")+COUNTIF(N150:AQ150,"WWW")+COUNTIF(N150:AQ150,"WWW")</f>
        <v>0</v>
      </c>
      <c r="F150" s="211">
        <f>COUNTIF(N150:AQ150,"L")+COUNTIF(N150:AQ150,"WL")+COUNTIF(N150:AQ150,"WWL")+COUNTIF(N150:AQ150,"LL")+COUNTIF(N150:AQ150,"LL")+COUNTIF(N150:AQ150,"WLL")+COUNTIF(N150:AQ150,"WLL")+COUNTIF(N150:AQ150,"LLL")+COUNTIF(N150:AQ150,"LLL")+COUNTIF(N150:AQ150,"LLL")</f>
        <v>0</v>
      </c>
      <c r="G150" s="127">
        <f>E150-F150</f>
        <v>0</v>
      </c>
      <c r="H150" s="127" t="e">
        <f>SUM(E150/D150%)</f>
        <v>#DIV/0!</v>
      </c>
      <c r="I150" s="139" t="s">
        <v>43</v>
      </c>
      <c r="J150" s="139">
        <v>15</v>
      </c>
      <c r="K150" s="139">
        <v>20</v>
      </c>
      <c r="L150" s="139">
        <v>23</v>
      </c>
      <c r="M150" s="139">
        <v>23</v>
      </c>
      <c r="N150" s="144"/>
      <c r="O150" s="144"/>
      <c r="P150" s="144"/>
      <c r="Q150" s="144"/>
      <c r="R150" s="144"/>
      <c r="S150" s="144"/>
      <c r="T150" s="144"/>
      <c r="U150" s="144"/>
      <c r="V150" s="273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273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69"/>
      <c r="AS150" s="69"/>
      <c r="AT150" s="3"/>
      <c r="AU150" s="62"/>
      <c r="AV150" s="3"/>
      <c r="AW150" s="2"/>
      <c r="AX150" s="62"/>
      <c r="AY150" s="3"/>
      <c r="AZ150" s="62"/>
    </row>
    <row r="151" spans="1:52" ht="34.5" customHeight="1" hidden="1">
      <c r="A151" s="178" t="s">
        <v>306</v>
      </c>
      <c r="B151" s="166" t="s">
        <v>37</v>
      </c>
      <c r="C151" s="167">
        <f t="shared" si="26"/>
        <v>0</v>
      </c>
      <c r="D151" s="168">
        <f t="shared" si="30"/>
        <v>0</v>
      </c>
      <c r="E151" s="211">
        <f>COUNTIF(N151:AQ151,"W")+COUNTIF(N151:AQ151,"WL")+COUNTIF(N151:AQ151,"WLL")+COUNTIF(N151:AQ151,"WW")+COUNTIF(N151:AQ151,"WW")+COUNTIF(N151:AQ151,"WWL")+COUNTIF(N151:AQ151,"WWL")+COUNTIF(N151:AQ151,"WWW")+COUNTIF(N151:AQ151,"WWW")+COUNTIF(N151:AQ151,"WWW")</f>
        <v>0</v>
      </c>
      <c r="F151" s="211">
        <f>COUNTIF(N151:AQ151,"L")+COUNTIF(N151:AQ151,"WL")+COUNTIF(N151:AQ151,"WWL")+COUNTIF(N151:AQ151,"LL")+COUNTIF(N151:AQ151,"LL")+COUNTIF(N151:AQ151,"WLL")+COUNTIF(N151:AQ151,"WLL")+COUNTIF(N151:AQ151,"LLL")+COUNTIF(N151:AQ151,"LLL")+COUNTIF(N151:AQ151,"LLL")</f>
        <v>0</v>
      </c>
      <c r="G151" s="127">
        <f t="shared" si="28"/>
        <v>0</v>
      </c>
      <c r="H151" s="127" t="e">
        <f t="shared" si="29"/>
        <v>#DIV/0!</v>
      </c>
      <c r="I151" s="139">
        <v>15</v>
      </c>
      <c r="J151" s="139">
        <v>16</v>
      </c>
      <c r="K151" s="139"/>
      <c r="L151" s="139"/>
      <c r="M151" s="139"/>
      <c r="N151" s="144"/>
      <c r="O151" s="144"/>
      <c r="P151" s="144"/>
      <c r="Q151" s="144"/>
      <c r="R151" s="144"/>
      <c r="S151" s="144"/>
      <c r="T151" s="144"/>
      <c r="U151" s="144"/>
      <c r="V151" s="273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273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69"/>
      <c r="AS151" s="69"/>
      <c r="AT151" s="3"/>
      <c r="AU151" s="62"/>
      <c r="AV151" s="3"/>
      <c r="AW151" s="2"/>
      <c r="AX151" s="62"/>
      <c r="AY151" s="3"/>
      <c r="AZ151" s="62"/>
    </row>
    <row r="152" spans="1:52" ht="34.5" customHeight="1">
      <c r="A152" s="179" t="s">
        <v>219</v>
      </c>
      <c r="B152" s="166" t="s">
        <v>37</v>
      </c>
      <c r="C152" s="167">
        <f t="shared" si="26"/>
        <v>0</v>
      </c>
      <c r="D152" s="168">
        <f t="shared" si="30"/>
        <v>0</v>
      </c>
      <c r="E152" s="211">
        <f t="shared" si="31"/>
        <v>0</v>
      </c>
      <c r="F152" s="211">
        <f t="shared" si="32"/>
        <v>0</v>
      </c>
      <c r="G152" s="127">
        <f t="shared" si="28"/>
        <v>0</v>
      </c>
      <c r="H152" s="127" t="e">
        <f t="shared" si="29"/>
        <v>#DIV/0!</v>
      </c>
      <c r="I152" s="139">
        <v>21</v>
      </c>
      <c r="J152" s="139">
        <v>22</v>
      </c>
      <c r="K152" s="139">
        <v>22</v>
      </c>
      <c r="L152" s="139">
        <v>22</v>
      </c>
      <c r="M152" s="139">
        <v>22</v>
      </c>
      <c r="N152" s="144"/>
      <c r="O152" s="144"/>
      <c r="P152" s="144"/>
      <c r="Q152" s="144"/>
      <c r="R152" s="144"/>
      <c r="S152" s="144"/>
      <c r="T152" s="144"/>
      <c r="U152" s="144"/>
      <c r="V152" s="273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273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69"/>
      <c r="AS152" s="69"/>
      <c r="AT152" s="3"/>
      <c r="AU152" s="62"/>
      <c r="AV152" s="3"/>
      <c r="AW152" s="2"/>
      <c r="AX152" s="62"/>
      <c r="AY152" s="3"/>
      <c r="AZ152" s="62"/>
    </row>
    <row r="153" spans="1:52" ht="34.5" customHeight="1" hidden="1">
      <c r="A153" s="178" t="s">
        <v>307</v>
      </c>
      <c r="B153" s="166" t="s">
        <v>280</v>
      </c>
      <c r="C153" s="167">
        <f t="shared" si="26"/>
        <v>0</v>
      </c>
      <c r="D153" s="168">
        <f t="shared" si="30"/>
        <v>0</v>
      </c>
      <c r="E153" s="211">
        <f>COUNTIF(N153:AQ153,"W")+COUNTIF(N153:AQ153,"WL")+COUNTIF(N153:AQ153,"WLL")+COUNTIF(N153:AQ153,"WW")+COUNTIF(N153:AQ153,"WW")+COUNTIF(N153:AQ153,"WWL")+COUNTIF(N153:AQ153,"WWL")+COUNTIF(N153:AQ153,"WWW")+COUNTIF(N153:AQ153,"WWW")+COUNTIF(N153:AQ153,"WWW")</f>
        <v>0</v>
      </c>
      <c r="F153" s="211">
        <f>COUNTIF(N153:AQ153,"L")+COUNTIF(N153:AQ153,"WL")+COUNTIF(N153:AQ153,"WWL")+COUNTIF(N153:AQ153,"LL")+COUNTIF(N153:AQ153,"LL")+COUNTIF(N153:AQ153,"WLL")+COUNTIF(N153:AQ153,"WLL")+COUNTIF(N153:AQ153,"LLL")+COUNTIF(N153:AQ153,"LLL")+COUNTIF(N153:AQ153,"LLL")</f>
        <v>0</v>
      </c>
      <c r="G153" s="127">
        <f t="shared" si="28"/>
        <v>0</v>
      </c>
      <c r="H153" s="127" t="e">
        <f t="shared" si="29"/>
        <v>#DIV/0!</v>
      </c>
      <c r="I153" s="139">
        <v>15</v>
      </c>
      <c r="J153" s="139">
        <v>14</v>
      </c>
      <c r="K153" s="139">
        <v>14</v>
      </c>
      <c r="L153" s="139">
        <v>14</v>
      </c>
      <c r="M153" s="139"/>
      <c r="N153" s="144"/>
      <c r="O153" s="144"/>
      <c r="P153" s="144"/>
      <c r="Q153" s="144"/>
      <c r="R153" s="144"/>
      <c r="S153" s="144"/>
      <c r="T153" s="144"/>
      <c r="U153" s="144"/>
      <c r="V153" s="273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27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69"/>
      <c r="AS153" s="69"/>
      <c r="AT153" s="3"/>
      <c r="AU153" s="62"/>
      <c r="AV153" s="3"/>
      <c r="AW153" s="2"/>
      <c r="AX153" s="62"/>
      <c r="AY153" s="3"/>
      <c r="AZ153" s="62"/>
    </row>
    <row r="154" spans="1:52" ht="34.5" customHeight="1">
      <c r="A154" s="178" t="s">
        <v>158</v>
      </c>
      <c r="B154" s="166" t="s">
        <v>280</v>
      </c>
      <c r="C154" s="167">
        <f t="shared" si="26"/>
        <v>0</v>
      </c>
      <c r="D154" s="168">
        <f t="shared" si="30"/>
        <v>16</v>
      </c>
      <c r="E154" s="211">
        <f t="shared" si="31"/>
        <v>8</v>
      </c>
      <c r="F154" s="211">
        <f t="shared" si="32"/>
        <v>8</v>
      </c>
      <c r="G154" s="127">
        <f t="shared" si="28"/>
        <v>0</v>
      </c>
      <c r="H154" s="127">
        <f t="shared" si="29"/>
        <v>50</v>
      </c>
      <c r="I154" s="139">
        <v>6</v>
      </c>
      <c r="J154" s="139">
        <v>5</v>
      </c>
      <c r="K154" s="139">
        <v>11</v>
      </c>
      <c r="L154" s="139">
        <v>8</v>
      </c>
      <c r="M154" s="139">
        <v>11</v>
      </c>
      <c r="N154" s="144" t="s">
        <v>10</v>
      </c>
      <c r="O154" s="144" t="s">
        <v>10</v>
      </c>
      <c r="P154" s="144"/>
      <c r="Q154" s="144"/>
      <c r="R154" s="144" t="s">
        <v>10</v>
      </c>
      <c r="S154" s="144" t="s">
        <v>11</v>
      </c>
      <c r="T154" s="144" t="s">
        <v>11</v>
      </c>
      <c r="U154" s="144" t="s">
        <v>11</v>
      </c>
      <c r="V154" s="273"/>
      <c r="W154" s="144"/>
      <c r="X154" s="144" t="s">
        <v>10</v>
      </c>
      <c r="Y154" s="144"/>
      <c r="Z154" s="144"/>
      <c r="AA154" s="144" t="s">
        <v>11</v>
      </c>
      <c r="AB154" s="144" t="s">
        <v>11</v>
      </c>
      <c r="AC154" s="144" t="s">
        <v>11</v>
      </c>
      <c r="AD154" s="144" t="s">
        <v>10</v>
      </c>
      <c r="AE154" s="144" t="s">
        <v>11</v>
      </c>
      <c r="AF154" s="144" t="s">
        <v>11</v>
      </c>
      <c r="AG154" s="144" t="s">
        <v>10</v>
      </c>
      <c r="AH154" s="273" t="s">
        <v>10</v>
      </c>
      <c r="AI154" s="144"/>
      <c r="AJ154" s="144"/>
      <c r="AK154" s="144"/>
      <c r="AL154" s="144"/>
      <c r="AM154" s="144"/>
      <c r="AN154" s="144"/>
      <c r="AO154" s="144"/>
      <c r="AP154" s="144"/>
      <c r="AQ154" s="144" t="s">
        <v>10</v>
      </c>
      <c r="AR154" s="69"/>
      <c r="AS154" s="69"/>
      <c r="AT154" s="3"/>
      <c r="AU154" s="62"/>
      <c r="AV154" s="3"/>
      <c r="AW154" s="2"/>
      <c r="AX154" s="62"/>
      <c r="AY154" s="3"/>
      <c r="AZ154" s="62"/>
    </row>
    <row r="155" spans="1:52" s="190" customFormat="1" ht="34.5" customHeight="1" hidden="1">
      <c r="A155" s="179" t="s">
        <v>124</v>
      </c>
      <c r="B155" s="180" t="s">
        <v>37</v>
      </c>
      <c r="C155" s="181">
        <f aca="true" t="shared" si="33" ref="C155:C195">G155*0.66</f>
        <v>0</v>
      </c>
      <c r="D155" s="182">
        <f t="shared" si="30"/>
        <v>0</v>
      </c>
      <c r="E155" s="224">
        <f t="shared" si="31"/>
        <v>0</v>
      </c>
      <c r="F155" s="224">
        <f t="shared" si="32"/>
        <v>0</v>
      </c>
      <c r="G155" s="183">
        <f aca="true" t="shared" si="34" ref="G155:G195">E155-F155</f>
        <v>0</v>
      </c>
      <c r="H155" s="183" t="e">
        <f aca="true" t="shared" si="35" ref="H155:H195">SUM(E155/D155%)</f>
        <v>#DIV/0!</v>
      </c>
      <c r="I155" s="184"/>
      <c r="J155" s="184"/>
      <c r="K155" s="184"/>
      <c r="L155" s="184"/>
      <c r="M155" s="184"/>
      <c r="N155" s="185"/>
      <c r="O155" s="185"/>
      <c r="P155" s="185"/>
      <c r="Q155" s="185"/>
      <c r="R155" s="185"/>
      <c r="S155" s="185"/>
      <c r="T155" s="185"/>
      <c r="U155" s="185"/>
      <c r="V155" s="271"/>
      <c r="W155" s="185"/>
      <c r="X155" s="185"/>
      <c r="Y155" s="185"/>
      <c r="Z155" s="185"/>
      <c r="AA155" s="185"/>
      <c r="AB155" s="192"/>
      <c r="AC155" s="185"/>
      <c r="AD155" s="185"/>
      <c r="AE155" s="185"/>
      <c r="AF155" s="185"/>
      <c r="AG155" s="185"/>
      <c r="AH155" s="271"/>
      <c r="AI155" s="185"/>
      <c r="AJ155" s="185"/>
      <c r="AK155" s="185"/>
      <c r="AL155" s="144"/>
      <c r="AM155" s="144"/>
      <c r="AN155" s="144"/>
      <c r="AO155" s="144"/>
      <c r="AP155" s="144"/>
      <c r="AQ155" s="144"/>
      <c r="AR155" s="186"/>
      <c r="AS155" s="186"/>
      <c r="AT155" s="187"/>
      <c r="AU155" s="188"/>
      <c r="AV155" s="187"/>
      <c r="AW155" s="189"/>
      <c r="AX155" s="188"/>
      <c r="AY155" s="187"/>
      <c r="AZ155" s="188"/>
    </row>
    <row r="156" spans="1:52" ht="34.5" customHeight="1">
      <c r="A156" s="126" t="s">
        <v>208</v>
      </c>
      <c r="B156" s="166" t="s">
        <v>264</v>
      </c>
      <c r="C156" s="167">
        <f t="shared" si="33"/>
        <v>6.6000000000000005</v>
      </c>
      <c r="D156" s="168">
        <f t="shared" si="30"/>
        <v>20</v>
      </c>
      <c r="E156" s="211">
        <f t="shared" si="31"/>
        <v>15</v>
      </c>
      <c r="F156" s="211">
        <f t="shared" si="32"/>
        <v>5</v>
      </c>
      <c r="G156" s="127">
        <f t="shared" si="34"/>
        <v>10</v>
      </c>
      <c r="H156" s="127">
        <f t="shared" si="35"/>
        <v>75</v>
      </c>
      <c r="I156" s="139">
        <v>-3</v>
      </c>
      <c r="J156" s="139">
        <v>-7</v>
      </c>
      <c r="K156" s="139">
        <v>-5</v>
      </c>
      <c r="L156" s="139">
        <v>-1</v>
      </c>
      <c r="M156" s="139">
        <v>0</v>
      </c>
      <c r="N156" s="144" t="s">
        <v>10</v>
      </c>
      <c r="O156" s="144" t="s">
        <v>11</v>
      </c>
      <c r="P156" s="144" t="s">
        <v>10</v>
      </c>
      <c r="Q156" s="144" t="s">
        <v>10</v>
      </c>
      <c r="R156" s="144" t="s">
        <v>10</v>
      </c>
      <c r="S156" s="144" t="s">
        <v>10</v>
      </c>
      <c r="T156" s="144" t="s">
        <v>11</v>
      </c>
      <c r="U156" s="144" t="s">
        <v>10</v>
      </c>
      <c r="V156" s="273"/>
      <c r="W156" s="144"/>
      <c r="X156" s="144" t="s">
        <v>10</v>
      </c>
      <c r="Y156" s="144" t="s">
        <v>11</v>
      </c>
      <c r="Z156" s="144"/>
      <c r="AA156" s="144" t="s">
        <v>11</v>
      </c>
      <c r="AB156" s="144" t="s">
        <v>10</v>
      </c>
      <c r="AC156" s="144" t="s">
        <v>10</v>
      </c>
      <c r="AD156" s="144" t="s">
        <v>10</v>
      </c>
      <c r="AE156" s="144" t="s">
        <v>10</v>
      </c>
      <c r="AF156" s="144" t="s">
        <v>10</v>
      </c>
      <c r="AG156" s="144" t="s">
        <v>10</v>
      </c>
      <c r="AH156" s="273" t="s">
        <v>10</v>
      </c>
      <c r="AI156" s="144"/>
      <c r="AJ156" s="144"/>
      <c r="AK156" s="144"/>
      <c r="AL156" s="144"/>
      <c r="AM156" s="144" t="s">
        <v>10</v>
      </c>
      <c r="AN156" s="144"/>
      <c r="AO156" s="144"/>
      <c r="AP156" s="144"/>
      <c r="AQ156" s="144" t="s">
        <v>11</v>
      </c>
      <c r="AR156" s="69"/>
      <c r="AS156" s="69"/>
      <c r="AT156" s="3"/>
      <c r="AU156" s="62"/>
      <c r="AV156" s="3"/>
      <c r="AW156" s="2"/>
      <c r="AX156" s="62"/>
      <c r="AY156" s="3"/>
      <c r="AZ156" s="62"/>
    </row>
    <row r="157" spans="1:52" ht="34.5" customHeight="1" thickBot="1">
      <c r="A157" s="179" t="s">
        <v>353</v>
      </c>
      <c r="B157" s="166" t="s">
        <v>37</v>
      </c>
      <c r="C157" s="167">
        <f>G157*0.66</f>
        <v>0</v>
      </c>
      <c r="D157" s="168">
        <f t="shared" si="30"/>
        <v>0</v>
      </c>
      <c r="E157" s="211">
        <f t="shared" si="31"/>
        <v>0</v>
      </c>
      <c r="F157" s="211">
        <f t="shared" si="32"/>
        <v>0</v>
      </c>
      <c r="G157" s="127">
        <f>E157-F157</f>
        <v>0</v>
      </c>
      <c r="H157" s="127" t="e">
        <f>SUM(E157/D157%)</f>
        <v>#DIV/0!</v>
      </c>
      <c r="I157" s="139">
        <v>16</v>
      </c>
      <c r="J157" s="139">
        <v>15</v>
      </c>
      <c r="K157" s="139">
        <v>20</v>
      </c>
      <c r="L157" s="139">
        <v>20</v>
      </c>
      <c r="M157" s="139">
        <v>20</v>
      </c>
      <c r="N157" s="144"/>
      <c r="O157" s="144"/>
      <c r="P157" s="144"/>
      <c r="Q157" s="144"/>
      <c r="R157" s="144"/>
      <c r="S157" s="144"/>
      <c r="T157" s="144"/>
      <c r="U157" s="144"/>
      <c r="V157" s="273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273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69"/>
      <c r="AS157" s="69"/>
      <c r="AT157" s="3"/>
      <c r="AU157" s="62"/>
      <c r="AV157" s="3"/>
      <c r="AW157" s="2"/>
      <c r="AX157" s="62"/>
      <c r="AY157" s="3"/>
      <c r="AZ157" s="62"/>
    </row>
    <row r="158" spans="1:52" ht="34.5" customHeight="1" hidden="1" thickBot="1">
      <c r="A158" s="178" t="s">
        <v>82</v>
      </c>
      <c r="B158" s="166" t="s">
        <v>280</v>
      </c>
      <c r="C158" s="167">
        <f t="shared" si="33"/>
        <v>0</v>
      </c>
      <c r="D158" s="168">
        <f t="shared" si="30"/>
        <v>0</v>
      </c>
      <c r="E158" s="211">
        <f t="shared" si="31"/>
        <v>0</v>
      </c>
      <c r="F158" s="211">
        <f t="shared" si="32"/>
        <v>0</v>
      </c>
      <c r="G158" s="127">
        <f t="shared" si="34"/>
        <v>0</v>
      </c>
      <c r="H158" s="127" t="e">
        <f t="shared" si="35"/>
        <v>#DIV/0!</v>
      </c>
      <c r="I158" s="139">
        <v>28</v>
      </c>
      <c r="J158" s="139">
        <v>29</v>
      </c>
      <c r="K158" s="139">
        <v>27</v>
      </c>
      <c r="L158" s="139">
        <v>27</v>
      </c>
      <c r="M158" s="139"/>
      <c r="N158" s="144"/>
      <c r="O158" s="144"/>
      <c r="P158" s="144"/>
      <c r="Q158" s="144"/>
      <c r="R158" s="144"/>
      <c r="S158" s="144"/>
      <c r="T158" s="144"/>
      <c r="U158" s="144"/>
      <c r="V158" s="273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273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69"/>
      <c r="AS158" s="69"/>
      <c r="AT158" s="3"/>
      <c r="AU158" s="62"/>
      <c r="AV158" s="3"/>
      <c r="AW158" s="2"/>
      <c r="AX158" s="62"/>
      <c r="AY158" s="3"/>
      <c r="AZ158" s="62"/>
    </row>
    <row r="159" spans="1:52" s="208" customFormat="1" ht="34.5" customHeight="1" hidden="1" thickBot="1">
      <c r="A159" s="247" t="s">
        <v>83</v>
      </c>
      <c r="B159" s="198" t="s">
        <v>280</v>
      </c>
      <c r="C159" s="199">
        <f t="shared" si="33"/>
        <v>0</v>
      </c>
      <c r="D159" s="200">
        <f t="shared" si="30"/>
        <v>0</v>
      </c>
      <c r="E159" s="246">
        <f t="shared" si="31"/>
        <v>0</v>
      </c>
      <c r="F159" s="246">
        <f t="shared" si="32"/>
        <v>0</v>
      </c>
      <c r="G159" s="201">
        <f t="shared" si="34"/>
        <v>0</v>
      </c>
      <c r="H159" s="201" t="e">
        <f t="shared" si="35"/>
        <v>#DIV/0!</v>
      </c>
      <c r="I159" s="202">
        <v>23</v>
      </c>
      <c r="J159" s="202">
        <v>24</v>
      </c>
      <c r="K159" s="202"/>
      <c r="L159" s="202"/>
      <c r="M159" s="202"/>
      <c r="N159" s="203"/>
      <c r="O159" s="203"/>
      <c r="P159" s="203"/>
      <c r="Q159" s="203"/>
      <c r="R159" s="203"/>
      <c r="S159" s="203"/>
      <c r="T159" s="203"/>
      <c r="U159" s="203"/>
      <c r="V159" s="275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75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4"/>
      <c r="AS159" s="204"/>
      <c r="AT159" s="205"/>
      <c r="AU159" s="206"/>
      <c r="AV159" s="205"/>
      <c r="AW159" s="207"/>
      <c r="AX159" s="206"/>
      <c r="AY159" s="205"/>
      <c r="AZ159" s="206"/>
    </row>
    <row r="160" spans="1:52" s="303" customFormat="1" ht="34.5" customHeight="1" thickTop="1">
      <c r="A160" s="322" t="s">
        <v>84</v>
      </c>
      <c r="B160" s="291" t="s">
        <v>17</v>
      </c>
      <c r="C160" s="292">
        <f t="shared" si="33"/>
        <v>3.3000000000000003</v>
      </c>
      <c r="D160" s="293">
        <f t="shared" si="30"/>
        <v>15</v>
      </c>
      <c r="E160" s="294">
        <f t="shared" si="31"/>
        <v>10</v>
      </c>
      <c r="F160" s="294">
        <f t="shared" si="32"/>
        <v>5</v>
      </c>
      <c r="G160" s="295">
        <f t="shared" si="34"/>
        <v>5</v>
      </c>
      <c r="H160" s="295">
        <f t="shared" si="35"/>
        <v>66.66666666666667</v>
      </c>
      <c r="I160" s="296">
        <v>9</v>
      </c>
      <c r="J160" s="296">
        <v>6</v>
      </c>
      <c r="K160" s="296">
        <v>5</v>
      </c>
      <c r="L160" s="296">
        <v>3</v>
      </c>
      <c r="M160" s="296">
        <v>3</v>
      </c>
      <c r="N160" s="297" t="s">
        <v>10</v>
      </c>
      <c r="O160" s="297" t="s">
        <v>10</v>
      </c>
      <c r="P160" s="297"/>
      <c r="Q160" s="297"/>
      <c r="R160" s="297" t="s">
        <v>11</v>
      </c>
      <c r="S160" s="297" t="s">
        <v>10</v>
      </c>
      <c r="T160" s="297" t="s">
        <v>10</v>
      </c>
      <c r="U160" s="297" t="s">
        <v>11</v>
      </c>
      <c r="V160" s="298"/>
      <c r="W160" s="297"/>
      <c r="X160" s="297"/>
      <c r="Y160" s="297" t="s">
        <v>10</v>
      </c>
      <c r="Z160" s="297"/>
      <c r="AA160" s="297"/>
      <c r="AB160" s="297"/>
      <c r="AC160" s="297" t="s">
        <v>10</v>
      </c>
      <c r="AD160" s="297"/>
      <c r="AE160" s="297" t="s">
        <v>10</v>
      </c>
      <c r="AF160" s="297"/>
      <c r="AG160" s="297" t="s">
        <v>10</v>
      </c>
      <c r="AH160" s="298" t="s">
        <v>10</v>
      </c>
      <c r="AI160" s="297" t="s">
        <v>10</v>
      </c>
      <c r="AJ160" s="297" t="s">
        <v>11</v>
      </c>
      <c r="AK160" s="297" t="s">
        <v>11</v>
      </c>
      <c r="AL160" s="297"/>
      <c r="AM160" s="297" t="s">
        <v>11</v>
      </c>
      <c r="AN160" s="297"/>
      <c r="AO160" s="297"/>
      <c r="AP160" s="297"/>
      <c r="AQ160" s="297"/>
      <c r="AR160" s="299"/>
      <c r="AS160" s="299"/>
      <c r="AT160" s="300"/>
      <c r="AU160" s="301"/>
      <c r="AV160" s="300"/>
      <c r="AW160" s="302"/>
      <c r="AX160" s="301"/>
      <c r="AY160" s="300"/>
      <c r="AZ160" s="301"/>
    </row>
    <row r="161" spans="1:52" ht="34.5" customHeight="1">
      <c r="A161" s="178" t="s">
        <v>85</v>
      </c>
      <c r="B161" s="166" t="s">
        <v>17</v>
      </c>
      <c r="C161" s="167">
        <f t="shared" si="33"/>
        <v>-1.32</v>
      </c>
      <c r="D161" s="168">
        <f t="shared" si="30"/>
        <v>12</v>
      </c>
      <c r="E161" s="211">
        <f t="shared" si="31"/>
        <v>5</v>
      </c>
      <c r="F161" s="211">
        <f t="shared" si="32"/>
        <v>7</v>
      </c>
      <c r="G161" s="127">
        <f t="shared" si="34"/>
        <v>-2</v>
      </c>
      <c r="H161" s="127">
        <f t="shared" si="35"/>
        <v>41.66666666666667</v>
      </c>
      <c r="I161" s="139">
        <v>4</v>
      </c>
      <c r="J161" s="139">
        <v>0</v>
      </c>
      <c r="K161" s="139">
        <v>1</v>
      </c>
      <c r="L161" s="139">
        <v>1</v>
      </c>
      <c r="M161" s="139">
        <v>-4</v>
      </c>
      <c r="N161" s="144"/>
      <c r="O161" s="144" t="s">
        <v>10</v>
      </c>
      <c r="P161" s="144" t="s">
        <v>11</v>
      </c>
      <c r="Q161" s="144"/>
      <c r="R161" s="144"/>
      <c r="S161" s="144" t="s">
        <v>10</v>
      </c>
      <c r="T161" s="144" t="s">
        <v>43</v>
      </c>
      <c r="U161" s="144" t="s">
        <v>10</v>
      </c>
      <c r="V161" s="273" t="s">
        <v>10</v>
      </c>
      <c r="W161" s="144"/>
      <c r="X161" s="144" t="s">
        <v>11</v>
      </c>
      <c r="Y161" s="144" t="s">
        <v>11</v>
      </c>
      <c r="Z161" s="144"/>
      <c r="AA161" s="144"/>
      <c r="AB161" s="144"/>
      <c r="AC161" s="144"/>
      <c r="AD161" s="144" t="s">
        <v>10</v>
      </c>
      <c r="AE161" s="144"/>
      <c r="AF161" s="144" t="s">
        <v>11</v>
      </c>
      <c r="AG161" s="144" t="s">
        <v>11</v>
      </c>
      <c r="AH161" s="273"/>
      <c r="AI161" s="144" t="s">
        <v>11</v>
      </c>
      <c r="AJ161" s="144"/>
      <c r="AK161" s="144"/>
      <c r="AL161" s="144"/>
      <c r="AM161" s="144" t="s">
        <v>11</v>
      </c>
      <c r="AN161" s="144"/>
      <c r="AO161" s="144"/>
      <c r="AP161" s="144"/>
      <c r="AQ161" s="144"/>
      <c r="AR161" s="69"/>
      <c r="AS161" s="69"/>
      <c r="AT161" s="3"/>
      <c r="AU161" s="62"/>
      <c r="AV161" s="3"/>
      <c r="AW161" s="2"/>
      <c r="AX161" s="62"/>
      <c r="AY161" s="3"/>
      <c r="AZ161" s="62"/>
    </row>
    <row r="162" spans="1:52" ht="34.5" customHeight="1">
      <c r="A162" s="178" t="s">
        <v>125</v>
      </c>
      <c r="B162" s="166" t="s">
        <v>17</v>
      </c>
      <c r="C162" s="167">
        <f t="shared" si="33"/>
        <v>-2.64</v>
      </c>
      <c r="D162" s="168">
        <f t="shared" si="30"/>
        <v>18</v>
      </c>
      <c r="E162" s="211">
        <f t="shared" si="31"/>
        <v>7</v>
      </c>
      <c r="F162" s="211">
        <f t="shared" si="32"/>
        <v>11</v>
      </c>
      <c r="G162" s="127">
        <f t="shared" si="34"/>
        <v>-4</v>
      </c>
      <c r="H162" s="127">
        <f t="shared" si="35"/>
        <v>38.88888888888889</v>
      </c>
      <c r="I162" s="139">
        <v>28</v>
      </c>
      <c r="J162" s="139">
        <v>23</v>
      </c>
      <c r="K162" s="139">
        <v>26</v>
      </c>
      <c r="L162" s="139">
        <v>27</v>
      </c>
      <c r="M162" s="139">
        <v>32</v>
      </c>
      <c r="N162" s="144" t="s">
        <v>11</v>
      </c>
      <c r="O162" s="144" t="s">
        <v>10</v>
      </c>
      <c r="P162" s="144" t="s">
        <v>11</v>
      </c>
      <c r="Q162" s="144" t="s">
        <v>11</v>
      </c>
      <c r="R162" s="144" t="s">
        <v>11</v>
      </c>
      <c r="S162" s="144"/>
      <c r="T162" s="144"/>
      <c r="U162" s="144"/>
      <c r="V162" s="273" t="s">
        <v>10</v>
      </c>
      <c r="W162" s="144"/>
      <c r="X162" s="144" t="s">
        <v>10</v>
      </c>
      <c r="Y162" s="144"/>
      <c r="Z162" s="144" t="s">
        <v>11</v>
      </c>
      <c r="AA162" s="144"/>
      <c r="AB162" s="144"/>
      <c r="AC162" s="144" t="s">
        <v>10</v>
      </c>
      <c r="AD162" s="144" t="s">
        <v>11</v>
      </c>
      <c r="AE162" s="144" t="s">
        <v>11</v>
      </c>
      <c r="AF162" s="144" t="s">
        <v>11</v>
      </c>
      <c r="AG162" s="144" t="s">
        <v>10</v>
      </c>
      <c r="AH162" s="273" t="s">
        <v>10</v>
      </c>
      <c r="AI162" s="144" t="s">
        <v>10</v>
      </c>
      <c r="AJ162" s="144" t="s">
        <v>11</v>
      </c>
      <c r="AK162" s="144" t="s">
        <v>11</v>
      </c>
      <c r="AL162" s="144"/>
      <c r="AM162" s="144" t="s">
        <v>11</v>
      </c>
      <c r="AN162" s="144"/>
      <c r="AO162" s="144"/>
      <c r="AP162" s="144"/>
      <c r="AQ162" s="144"/>
      <c r="AR162" s="69"/>
      <c r="AS162" s="69"/>
      <c r="AT162" s="3"/>
      <c r="AU162" s="62"/>
      <c r="AV162" s="3"/>
      <c r="AW162" s="2"/>
      <c r="AX162" s="62"/>
      <c r="AY162" s="3"/>
      <c r="AZ162" s="62"/>
    </row>
    <row r="163" spans="1:52" ht="34.5" customHeight="1" hidden="1">
      <c r="A163" s="178" t="s">
        <v>301</v>
      </c>
      <c r="B163" s="166" t="s">
        <v>17</v>
      </c>
      <c r="C163" s="167">
        <f>G163*0.66</f>
        <v>0</v>
      </c>
      <c r="D163" s="168">
        <f t="shared" si="30"/>
        <v>0</v>
      </c>
      <c r="E163" s="211">
        <f>COUNTIF(N163:AQ163,"W")+COUNTIF(N163:AQ163,"WL")+COUNTIF(N163:AQ163,"WLL")+COUNTIF(N163:AQ163,"WW")+COUNTIF(N163:AQ163,"WW")+COUNTIF(N163:AQ163,"WWL")+COUNTIF(N163:AQ163,"WWL")+COUNTIF(N163:AQ163,"WWW")+COUNTIF(N163:AQ163,"WWW")+COUNTIF(N163:AQ163,"WWW")</f>
        <v>0</v>
      </c>
      <c r="F163" s="211">
        <f>COUNTIF(N163:AQ163,"L")+COUNTIF(N163:AQ163,"WL")+COUNTIF(N163:AQ163,"WWL")+COUNTIF(N163:AQ163,"LL")+COUNTIF(N163:AQ163,"LL")+COUNTIF(N163:AQ163,"WLL")+COUNTIF(N163:AQ163,"WLL")+COUNTIF(N163:AQ163,"LLL")+COUNTIF(N163:AQ163,"LLL")+COUNTIF(N163:AQ163,"LLL")</f>
        <v>0</v>
      </c>
      <c r="G163" s="127">
        <f>E163-F163</f>
        <v>0</v>
      </c>
      <c r="H163" s="127" t="e">
        <f>SUM(E163/D163%)</f>
        <v>#DIV/0!</v>
      </c>
      <c r="I163" s="139">
        <v>15</v>
      </c>
      <c r="J163" s="139">
        <v>16</v>
      </c>
      <c r="K163" s="139">
        <v>16</v>
      </c>
      <c r="L163" s="139"/>
      <c r="M163" s="139"/>
      <c r="N163" s="144"/>
      <c r="O163" s="144"/>
      <c r="P163" s="144"/>
      <c r="Q163" s="144"/>
      <c r="R163" s="144"/>
      <c r="S163" s="144"/>
      <c r="T163" s="144"/>
      <c r="U163" s="144"/>
      <c r="V163" s="273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273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69"/>
      <c r="AS163" s="69"/>
      <c r="AT163" s="3"/>
      <c r="AU163" s="62"/>
      <c r="AV163" s="3"/>
      <c r="AW163" s="2"/>
      <c r="AX163" s="62"/>
      <c r="AY163" s="3"/>
      <c r="AZ163" s="62"/>
    </row>
    <row r="164" spans="1:52" ht="34.5" customHeight="1">
      <c r="A164" s="178" t="s">
        <v>115</v>
      </c>
      <c r="B164" s="166" t="s">
        <v>17</v>
      </c>
      <c r="C164" s="167">
        <f t="shared" si="33"/>
        <v>1.32</v>
      </c>
      <c r="D164" s="168">
        <f aca="true" t="shared" si="36" ref="D164:D179">E164+F164</f>
        <v>16</v>
      </c>
      <c r="E164" s="211">
        <f t="shared" si="31"/>
        <v>9</v>
      </c>
      <c r="F164" s="211">
        <f t="shared" si="32"/>
        <v>7</v>
      </c>
      <c r="G164" s="127">
        <f t="shared" si="34"/>
        <v>2</v>
      </c>
      <c r="H164" s="127">
        <f t="shared" si="35"/>
        <v>56.25</v>
      </c>
      <c r="I164" s="139">
        <v>6</v>
      </c>
      <c r="J164" s="139">
        <v>6</v>
      </c>
      <c r="K164" s="139">
        <v>9</v>
      </c>
      <c r="L164" s="139">
        <v>10</v>
      </c>
      <c r="M164" s="139">
        <v>9</v>
      </c>
      <c r="N164" s="144" t="s">
        <v>11</v>
      </c>
      <c r="O164" s="144"/>
      <c r="P164" s="144" t="s">
        <v>11</v>
      </c>
      <c r="Q164" s="144" t="s">
        <v>10</v>
      </c>
      <c r="R164" s="144"/>
      <c r="S164" s="144" t="s">
        <v>11</v>
      </c>
      <c r="T164" s="144" t="s">
        <v>10</v>
      </c>
      <c r="U164" s="144" t="s">
        <v>10</v>
      </c>
      <c r="V164" s="273" t="s">
        <v>11</v>
      </c>
      <c r="W164" s="144"/>
      <c r="X164" s="144"/>
      <c r="Y164" s="144" t="s">
        <v>10</v>
      </c>
      <c r="Z164" s="144" t="s">
        <v>10</v>
      </c>
      <c r="AA164" s="144"/>
      <c r="AB164" s="144"/>
      <c r="AC164" s="144"/>
      <c r="AD164" s="144"/>
      <c r="AE164" s="144" t="s">
        <v>11</v>
      </c>
      <c r="AF164" s="144" t="s">
        <v>10</v>
      </c>
      <c r="AG164" s="144" t="s">
        <v>11</v>
      </c>
      <c r="AH164" s="273" t="s">
        <v>10</v>
      </c>
      <c r="AI164" s="144" t="s">
        <v>10</v>
      </c>
      <c r="AJ164" s="144" t="s">
        <v>10</v>
      </c>
      <c r="AK164" s="144" t="s">
        <v>11</v>
      </c>
      <c r="AL164" s="144"/>
      <c r="AM164" s="144"/>
      <c r="AN164" s="144"/>
      <c r="AO164" s="144"/>
      <c r="AP164" s="144"/>
      <c r="AQ164" s="144"/>
      <c r="AR164" s="69"/>
      <c r="AS164" s="69"/>
      <c r="AT164" s="3"/>
      <c r="AU164" s="62"/>
      <c r="AV164" s="3"/>
      <c r="AW164" s="2"/>
      <c r="AX164" s="62"/>
      <c r="AY164" s="3"/>
      <c r="AZ164" s="62"/>
    </row>
    <row r="165" spans="1:52" s="190" customFormat="1" ht="34.5" customHeight="1" hidden="1">
      <c r="A165" s="179" t="s">
        <v>228</v>
      </c>
      <c r="B165" s="180" t="s">
        <v>17</v>
      </c>
      <c r="C165" s="181">
        <f>G165*0.66</f>
        <v>0</v>
      </c>
      <c r="D165" s="182">
        <f t="shared" si="36"/>
        <v>0</v>
      </c>
      <c r="E165" s="224">
        <f t="shared" si="31"/>
        <v>0</v>
      </c>
      <c r="F165" s="224">
        <f t="shared" si="32"/>
        <v>0</v>
      </c>
      <c r="G165" s="183">
        <f>E165-F165</f>
        <v>0</v>
      </c>
      <c r="H165" s="183" t="e">
        <f>SUM(E165/D165%)</f>
        <v>#DIV/0!</v>
      </c>
      <c r="I165" s="184"/>
      <c r="J165" s="184"/>
      <c r="K165" s="184"/>
      <c r="L165" s="184"/>
      <c r="M165" s="184"/>
      <c r="N165" s="185"/>
      <c r="O165" s="185"/>
      <c r="P165" s="185"/>
      <c r="Q165" s="185"/>
      <c r="R165" s="185"/>
      <c r="S165" s="185"/>
      <c r="T165" s="185"/>
      <c r="U165" s="185"/>
      <c r="V165" s="271"/>
      <c r="W165" s="185"/>
      <c r="X165" s="185"/>
      <c r="Y165" s="185"/>
      <c r="Z165" s="185"/>
      <c r="AA165" s="185"/>
      <c r="AB165" s="192"/>
      <c r="AC165" s="185"/>
      <c r="AD165" s="185"/>
      <c r="AE165" s="185"/>
      <c r="AF165" s="185"/>
      <c r="AG165" s="185"/>
      <c r="AH165" s="271"/>
      <c r="AI165" s="185"/>
      <c r="AJ165" s="185"/>
      <c r="AK165" s="185"/>
      <c r="AL165" s="144"/>
      <c r="AM165" s="144"/>
      <c r="AN165" s="144"/>
      <c r="AO165" s="144"/>
      <c r="AP165" s="144"/>
      <c r="AQ165" s="144"/>
      <c r="AR165" s="186"/>
      <c r="AS165" s="186"/>
      <c r="AT165" s="187"/>
      <c r="AU165" s="188"/>
      <c r="AV165" s="187"/>
      <c r="AW165" s="189"/>
      <c r="AX165" s="188"/>
      <c r="AY165" s="187"/>
      <c r="AZ165" s="188"/>
    </row>
    <row r="166" spans="1:52" ht="34.5" customHeight="1">
      <c r="A166" s="179" t="s">
        <v>228</v>
      </c>
      <c r="B166" s="166" t="s">
        <v>17</v>
      </c>
      <c r="C166" s="167">
        <f>G166*0.66</f>
        <v>0</v>
      </c>
      <c r="D166" s="168">
        <f t="shared" si="36"/>
        <v>0</v>
      </c>
      <c r="E166" s="211">
        <f>COUNTIF(N166:AQ166,"W")+COUNTIF(N166:AQ166,"WL")+COUNTIF(N166:AQ166,"WLL")+COUNTIF(N166:AQ166,"WW")+COUNTIF(N166:AQ166,"WW")+COUNTIF(N166:AQ166,"WWL")+COUNTIF(N166:AQ166,"WWL")+COUNTIF(N166:AQ166,"WWW")+COUNTIF(N166:AQ166,"WWW")+COUNTIF(N166:AQ166,"WWW")</f>
        <v>0</v>
      </c>
      <c r="F166" s="211">
        <f>COUNTIF(N166:AQ166,"L")+COUNTIF(N166:AQ166,"WL")+COUNTIF(N166:AQ166,"WWL")+COUNTIF(N166:AQ166,"LL")+COUNTIF(N166:AQ166,"LL")+COUNTIF(N166:AQ166,"WLL")+COUNTIF(N166:AQ166,"WLL")+COUNTIF(N166:AQ166,"LLL")+COUNTIF(N166:AQ166,"LLL")+COUNTIF(N166:AQ166,"LLL")</f>
        <v>0</v>
      </c>
      <c r="G166" s="127">
        <f>E166-F166</f>
        <v>0</v>
      </c>
      <c r="H166" s="127" t="e">
        <f>SUM(E166/D166%)</f>
        <v>#DIV/0!</v>
      </c>
      <c r="I166" s="139" t="s">
        <v>43</v>
      </c>
      <c r="J166" s="139">
        <v>-5</v>
      </c>
      <c r="K166" s="139">
        <v>-5</v>
      </c>
      <c r="L166" s="139">
        <v>-5</v>
      </c>
      <c r="M166" s="139">
        <v>-5</v>
      </c>
      <c r="N166" s="144"/>
      <c r="O166" s="144"/>
      <c r="P166" s="144"/>
      <c r="Q166" s="144"/>
      <c r="R166" s="144"/>
      <c r="S166" s="144"/>
      <c r="T166" s="144"/>
      <c r="U166" s="144"/>
      <c r="V166" s="273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273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69"/>
      <c r="AS166" s="69"/>
      <c r="AT166" s="3"/>
      <c r="AU166" s="62"/>
      <c r="AV166" s="3"/>
      <c r="AW166" s="2"/>
      <c r="AX166" s="62"/>
      <c r="AY166" s="3"/>
      <c r="AZ166" s="62"/>
    </row>
    <row r="167" spans="1:52" ht="34.5" customHeight="1">
      <c r="A167" s="178" t="s">
        <v>118</v>
      </c>
      <c r="B167" s="166" t="s">
        <v>17</v>
      </c>
      <c r="C167" s="167">
        <f t="shared" si="33"/>
        <v>0</v>
      </c>
      <c r="D167" s="168">
        <f t="shared" si="36"/>
        <v>0</v>
      </c>
      <c r="E167" s="211">
        <f t="shared" si="31"/>
        <v>0</v>
      </c>
      <c r="F167" s="211">
        <f t="shared" si="32"/>
        <v>0</v>
      </c>
      <c r="G167" s="127">
        <f t="shared" si="34"/>
        <v>0</v>
      </c>
      <c r="H167" s="127" t="e">
        <f t="shared" si="35"/>
        <v>#DIV/0!</v>
      </c>
      <c r="I167" s="139">
        <v>50</v>
      </c>
      <c r="J167" s="139">
        <v>50</v>
      </c>
      <c r="K167" s="139">
        <v>50</v>
      </c>
      <c r="L167" s="139">
        <v>50</v>
      </c>
      <c r="M167" s="139">
        <v>50</v>
      </c>
      <c r="N167" s="144"/>
      <c r="O167" s="144"/>
      <c r="P167" s="144"/>
      <c r="Q167" s="144"/>
      <c r="R167" s="144"/>
      <c r="S167" s="144"/>
      <c r="T167" s="144"/>
      <c r="U167" s="144"/>
      <c r="V167" s="273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273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69"/>
      <c r="AS167" s="69"/>
      <c r="AT167" s="3"/>
      <c r="AU167" s="62"/>
      <c r="AV167" s="3"/>
      <c r="AW167" s="2"/>
      <c r="AX167" s="62"/>
      <c r="AY167" s="3"/>
      <c r="AZ167" s="62"/>
    </row>
    <row r="168" spans="1:52" ht="34.5" customHeight="1">
      <c r="A168" s="126" t="s">
        <v>435</v>
      </c>
      <c r="B168" s="166" t="s">
        <v>17</v>
      </c>
      <c r="C168" s="167">
        <f>G168*0.66</f>
        <v>0</v>
      </c>
      <c r="D168" s="168">
        <f>E168+F168</f>
        <v>0</v>
      </c>
      <c r="E168" s="211">
        <f>COUNTIF(N168:AQ168,"W")+COUNTIF(N168:AQ168,"WL")+COUNTIF(N168:AQ168,"WLL")+COUNTIF(N168:AQ168,"WW")+COUNTIF(N168:AQ168,"WW")+COUNTIF(N168:AQ168,"WWL")+COUNTIF(N168:AQ168,"WWL")+COUNTIF(N168:AQ168,"WWW")+COUNTIF(N168:AQ168,"WWW")+COUNTIF(N168:AQ168,"WWW")</f>
        <v>0</v>
      </c>
      <c r="F168" s="211">
        <f>COUNTIF(N168:AQ168,"L")+COUNTIF(N168:AQ168,"WL")+COUNTIF(N168:AQ168,"WWL")+COUNTIF(N168:AQ168,"LL")+COUNTIF(N168:AQ168,"LL")+COUNTIF(N168:AQ168,"WLL")+COUNTIF(N168:AQ168,"WLL")+COUNTIF(N168:AQ168,"LLL")+COUNTIF(N168:AQ168,"LLL")+COUNTIF(N168:AQ168,"LLL")</f>
        <v>0</v>
      </c>
      <c r="G168" s="127">
        <f>E168-F168</f>
        <v>0</v>
      </c>
      <c r="H168" s="127" t="e">
        <f>SUM(E168/D168%)</f>
        <v>#DIV/0!</v>
      </c>
      <c r="I168" s="139">
        <v>50</v>
      </c>
      <c r="J168" s="139">
        <v>50</v>
      </c>
      <c r="K168" s="139" t="s">
        <v>43</v>
      </c>
      <c r="L168" s="139">
        <v>30</v>
      </c>
      <c r="M168" s="139">
        <v>35</v>
      </c>
      <c r="N168" s="144"/>
      <c r="O168" s="144"/>
      <c r="P168" s="144"/>
      <c r="Q168" s="144"/>
      <c r="R168" s="144"/>
      <c r="S168" s="144"/>
      <c r="T168" s="144"/>
      <c r="U168" s="144"/>
      <c r="V168" s="273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273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69"/>
      <c r="AS168" s="69"/>
      <c r="AT168" s="3"/>
      <c r="AU168" s="62"/>
      <c r="AV168" s="3"/>
      <c r="AW168" s="2"/>
      <c r="AX168" s="62"/>
      <c r="AY168" s="3"/>
      <c r="AZ168" s="62"/>
    </row>
    <row r="169" spans="1:52" ht="34.5" customHeight="1">
      <c r="A169" s="178" t="s">
        <v>141</v>
      </c>
      <c r="B169" s="166" t="s">
        <v>17</v>
      </c>
      <c r="C169" s="167">
        <f>G169*0.66</f>
        <v>0</v>
      </c>
      <c r="D169" s="168">
        <f>E169+F169</f>
        <v>16</v>
      </c>
      <c r="E169" s="211">
        <f>COUNTIF(N169:AQ169,"W")+COUNTIF(N169:AQ169,"WL")+COUNTIF(N169:AQ169,"WLL")+COUNTIF(N169:AQ169,"WW")+COUNTIF(N169:AQ169,"WW")+COUNTIF(N169:AQ169,"WWL")+COUNTIF(N169:AQ169,"WWL")+COUNTIF(N169:AQ169,"WWW")+COUNTIF(N169:AQ169,"WWW")+COUNTIF(N169:AQ169,"WWW")</f>
        <v>8</v>
      </c>
      <c r="F169" s="211">
        <f>COUNTIF(N169:AQ169,"L")+COUNTIF(N169:AQ169,"WL")+COUNTIF(N169:AQ169,"WWL")+COUNTIF(N169:AQ169,"LL")+COUNTIF(N169:AQ169,"LL")+COUNTIF(N169:AQ169,"WLL")+COUNTIF(N169:AQ169,"WLL")+COUNTIF(N169:AQ169,"LLL")+COUNTIF(N169:AQ169,"LLL")+COUNTIF(N169:AQ169,"LLL")</f>
        <v>8</v>
      </c>
      <c r="G169" s="127">
        <f>E169-F169</f>
        <v>0</v>
      </c>
      <c r="H169" s="127">
        <f>SUM(E169/D169%)</f>
        <v>50</v>
      </c>
      <c r="I169" s="139">
        <v>41</v>
      </c>
      <c r="J169" s="139">
        <v>38</v>
      </c>
      <c r="K169" s="139">
        <v>40</v>
      </c>
      <c r="L169" s="139">
        <v>40</v>
      </c>
      <c r="M169" s="139">
        <v>38</v>
      </c>
      <c r="N169" s="144"/>
      <c r="O169" s="144" t="s">
        <v>11</v>
      </c>
      <c r="P169" s="144"/>
      <c r="Q169" s="144" t="s">
        <v>10</v>
      </c>
      <c r="R169" s="144" t="s">
        <v>10</v>
      </c>
      <c r="S169" s="144"/>
      <c r="T169" s="144" t="s">
        <v>11</v>
      </c>
      <c r="U169" s="144" t="s">
        <v>10</v>
      </c>
      <c r="V169" s="273" t="s">
        <v>11</v>
      </c>
      <c r="W169" s="144"/>
      <c r="X169" s="144" t="s">
        <v>11</v>
      </c>
      <c r="Y169" s="144"/>
      <c r="Z169" s="144" t="s">
        <v>11</v>
      </c>
      <c r="AA169" s="144"/>
      <c r="AB169" s="144"/>
      <c r="AC169" s="144" t="s">
        <v>10</v>
      </c>
      <c r="AD169" s="144" t="s">
        <v>11</v>
      </c>
      <c r="AE169" s="144" t="s">
        <v>10</v>
      </c>
      <c r="AF169" s="144" t="s">
        <v>10</v>
      </c>
      <c r="AG169" s="144" t="s">
        <v>11</v>
      </c>
      <c r="AH169" s="273" t="s">
        <v>10</v>
      </c>
      <c r="AI169" s="144"/>
      <c r="AJ169" s="144" t="s">
        <v>11</v>
      </c>
      <c r="AK169" s="144" t="s">
        <v>10</v>
      </c>
      <c r="AL169" s="144"/>
      <c r="AM169" s="144"/>
      <c r="AN169" s="144"/>
      <c r="AO169" s="144"/>
      <c r="AP169" s="144"/>
      <c r="AQ169" s="144"/>
      <c r="AR169" s="69"/>
      <c r="AS169" s="69"/>
      <c r="AT169" s="3"/>
      <c r="AU169" s="62"/>
      <c r="AV169" s="3"/>
      <c r="AW169" s="2"/>
      <c r="AX169" s="62"/>
      <c r="AY169" s="3"/>
      <c r="AZ169" s="62"/>
    </row>
    <row r="170" spans="1:52" ht="34.5" customHeight="1">
      <c r="A170" s="126" t="s">
        <v>354</v>
      </c>
      <c r="B170" s="166" t="s">
        <v>17</v>
      </c>
      <c r="C170" s="167">
        <f>G170*0.66</f>
        <v>-1.98</v>
      </c>
      <c r="D170" s="168">
        <f t="shared" si="36"/>
        <v>17</v>
      </c>
      <c r="E170" s="211">
        <f>COUNTIF(N170:AQ170,"W")+COUNTIF(N170:AQ170,"WL")+COUNTIF(N170:AQ170,"WLL")+COUNTIF(N170:AQ170,"WW")+COUNTIF(N170:AQ170,"WW")+COUNTIF(N170:AQ170,"WWL")+COUNTIF(N170:AQ170,"WWL")+COUNTIF(N170:AQ170,"WWW")+COUNTIF(N170:AQ170,"WWW")+COUNTIF(N170:AQ170,"WWW")</f>
        <v>7</v>
      </c>
      <c r="F170" s="211">
        <f>COUNTIF(N170:AQ170,"L")+COUNTIF(N170:AQ170,"WL")+COUNTIF(N170:AQ170,"WWL")+COUNTIF(N170:AQ170,"LL")+COUNTIF(N170:AQ170,"LL")+COUNTIF(N170:AQ170,"WLL")+COUNTIF(N170:AQ170,"WLL")+COUNTIF(N170:AQ170,"LLL")+COUNTIF(N170:AQ170,"LLL")+COUNTIF(N170:AQ170,"LLL")</f>
        <v>10</v>
      </c>
      <c r="G170" s="127">
        <f>E170-F170</f>
        <v>-3</v>
      </c>
      <c r="H170" s="127">
        <f>SUM(E170/D170%)</f>
        <v>41.17647058823529</v>
      </c>
      <c r="I170" s="139" t="s">
        <v>43</v>
      </c>
      <c r="J170" s="139">
        <v>25</v>
      </c>
      <c r="K170" s="139">
        <v>35</v>
      </c>
      <c r="L170" s="139">
        <v>40</v>
      </c>
      <c r="M170" s="139">
        <v>38</v>
      </c>
      <c r="N170" s="144" t="s">
        <v>11</v>
      </c>
      <c r="O170" s="144"/>
      <c r="P170" s="144" t="s">
        <v>10</v>
      </c>
      <c r="Q170" s="144" t="s">
        <v>11</v>
      </c>
      <c r="R170" s="144" t="s">
        <v>11</v>
      </c>
      <c r="S170" s="144"/>
      <c r="T170" s="144" t="s">
        <v>11</v>
      </c>
      <c r="U170" s="144" t="s">
        <v>10</v>
      </c>
      <c r="V170" s="273" t="s">
        <v>10</v>
      </c>
      <c r="W170" s="144"/>
      <c r="X170" s="144" t="s">
        <v>11</v>
      </c>
      <c r="Y170" s="144" t="s">
        <v>11</v>
      </c>
      <c r="Z170" s="144" t="s">
        <v>11</v>
      </c>
      <c r="AA170" s="144"/>
      <c r="AB170" s="144"/>
      <c r="AC170" s="144" t="s">
        <v>10</v>
      </c>
      <c r="AD170" s="144" t="s">
        <v>10</v>
      </c>
      <c r="AE170" s="144" t="s">
        <v>11</v>
      </c>
      <c r="AF170" s="144" t="s">
        <v>11</v>
      </c>
      <c r="AG170" s="144"/>
      <c r="AH170" s="273"/>
      <c r="AI170" s="144"/>
      <c r="AJ170" s="144" t="s">
        <v>10</v>
      </c>
      <c r="AK170" s="144" t="s">
        <v>10</v>
      </c>
      <c r="AL170" s="144"/>
      <c r="AM170" s="144" t="s">
        <v>11</v>
      </c>
      <c r="AN170" s="144"/>
      <c r="AO170" s="144"/>
      <c r="AP170" s="144"/>
      <c r="AQ170" s="144"/>
      <c r="AR170" s="69"/>
      <c r="AS170" s="69"/>
      <c r="AT170" s="3"/>
      <c r="AU170" s="62"/>
      <c r="AV170" s="3"/>
      <c r="AW170" s="2"/>
      <c r="AX170" s="62"/>
      <c r="AY170" s="3"/>
      <c r="AZ170" s="62"/>
    </row>
    <row r="171" spans="1:52" ht="34.5" customHeight="1" hidden="1">
      <c r="A171" s="178" t="s">
        <v>156</v>
      </c>
      <c r="B171" s="166" t="s">
        <v>2</v>
      </c>
      <c r="C171" s="167">
        <f t="shared" si="33"/>
        <v>0</v>
      </c>
      <c r="D171" s="168">
        <f t="shared" si="36"/>
        <v>0</v>
      </c>
      <c r="E171" s="211">
        <f t="shared" si="31"/>
        <v>0</v>
      </c>
      <c r="F171" s="211">
        <f t="shared" si="32"/>
        <v>0</v>
      </c>
      <c r="G171" s="127">
        <f t="shared" si="34"/>
        <v>0</v>
      </c>
      <c r="H171" s="127" t="e">
        <f t="shared" si="35"/>
        <v>#DIV/0!</v>
      </c>
      <c r="I171" s="139"/>
      <c r="J171" s="139"/>
      <c r="K171" s="139"/>
      <c r="L171" s="139"/>
      <c r="M171" s="139"/>
      <c r="N171" s="144"/>
      <c r="O171" s="144"/>
      <c r="P171" s="144"/>
      <c r="Q171" s="144"/>
      <c r="R171" s="144"/>
      <c r="S171" s="144"/>
      <c r="T171" s="144"/>
      <c r="U171" s="144"/>
      <c r="V171" s="273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273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69"/>
      <c r="AS171" s="69"/>
      <c r="AT171" s="3"/>
      <c r="AU171" s="62"/>
      <c r="AV171" s="3"/>
      <c r="AW171" s="2"/>
      <c r="AX171" s="62"/>
      <c r="AY171" s="3"/>
      <c r="AZ171" s="62"/>
    </row>
    <row r="172" spans="1:52" s="190" customFormat="1" ht="34.5" customHeight="1" hidden="1" thickTop="1">
      <c r="A172" s="179" t="s">
        <v>200</v>
      </c>
      <c r="B172" s="180" t="s">
        <v>2</v>
      </c>
      <c r="C172" s="181">
        <f t="shared" si="33"/>
        <v>0</v>
      </c>
      <c r="D172" s="182">
        <f t="shared" si="36"/>
        <v>0</v>
      </c>
      <c r="E172" s="224">
        <f t="shared" si="31"/>
        <v>0</v>
      </c>
      <c r="F172" s="224">
        <f t="shared" si="32"/>
        <v>0</v>
      </c>
      <c r="G172" s="183">
        <f t="shared" si="34"/>
        <v>0</v>
      </c>
      <c r="H172" s="183" t="e">
        <f t="shared" si="35"/>
        <v>#DIV/0!</v>
      </c>
      <c r="I172" s="184">
        <v>23</v>
      </c>
      <c r="J172" s="184">
        <v>23</v>
      </c>
      <c r="K172" s="184"/>
      <c r="L172" s="184"/>
      <c r="M172" s="184"/>
      <c r="N172" s="185"/>
      <c r="O172" s="185"/>
      <c r="P172" s="185"/>
      <c r="Q172" s="185"/>
      <c r="R172" s="185"/>
      <c r="S172" s="185"/>
      <c r="T172" s="185"/>
      <c r="U172" s="185"/>
      <c r="V172" s="271"/>
      <c r="W172" s="185"/>
      <c r="X172" s="185"/>
      <c r="Y172" s="185"/>
      <c r="Z172" s="185"/>
      <c r="AA172" s="185"/>
      <c r="AB172" s="192"/>
      <c r="AC172" s="185"/>
      <c r="AD172" s="185"/>
      <c r="AE172" s="185"/>
      <c r="AF172" s="185"/>
      <c r="AG172" s="185"/>
      <c r="AH172" s="271"/>
      <c r="AI172" s="185"/>
      <c r="AJ172" s="185"/>
      <c r="AK172" s="185"/>
      <c r="AL172" s="144"/>
      <c r="AM172" s="144"/>
      <c r="AN172" s="144"/>
      <c r="AO172" s="144"/>
      <c r="AP172" s="144"/>
      <c r="AQ172" s="144"/>
      <c r="AR172" s="186"/>
      <c r="AS172" s="186"/>
      <c r="AT172" s="187"/>
      <c r="AU172" s="188"/>
      <c r="AV172" s="187"/>
      <c r="AW172" s="189"/>
      <c r="AX172" s="188"/>
      <c r="AY172" s="187"/>
      <c r="AZ172" s="188"/>
    </row>
    <row r="173" spans="1:52" s="190" customFormat="1" ht="34.5" customHeight="1" hidden="1">
      <c r="A173" s="179" t="s">
        <v>86</v>
      </c>
      <c r="B173" s="180" t="s">
        <v>2</v>
      </c>
      <c r="C173" s="181">
        <f t="shared" si="33"/>
        <v>0</v>
      </c>
      <c r="D173" s="182">
        <f t="shared" si="36"/>
        <v>0</v>
      </c>
      <c r="E173" s="224">
        <f t="shared" si="31"/>
        <v>0</v>
      </c>
      <c r="F173" s="224">
        <f t="shared" si="32"/>
        <v>0</v>
      </c>
      <c r="G173" s="183">
        <f t="shared" si="34"/>
        <v>0</v>
      </c>
      <c r="H173" s="183" t="e">
        <f t="shared" si="35"/>
        <v>#DIV/0!</v>
      </c>
      <c r="I173" s="184"/>
      <c r="J173" s="184"/>
      <c r="K173" s="184"/>
      <c r="L173" s="184"/>
      <c r="M173" s="184"/>
      <c r="N173" s="185"/>
      <c r="O173" s="185"/>
      <c r="P173" s="185"/>
      <c r="Q173" s="185"/>
      <c r="R173" s="185"/>
      <c r="S173" s="185"/>
      <c r="T173" s="185"/>
      <c r="U173" s="185"/>
      <c r="V173" s="271"/>
      <c r="W173" s="185"/>
      <c r="X173" s="185"/>
      <c r="Y173" s="185"/>
      <c r="Z173" s="185"/>
      <c r="AA173" s="185"/>
      <c r="AB173" s="192"/>
      <c r="AC173" s="185"/>
      <c r="AD173" s="185"/>
      <c r="AE173" s="185"/>
      <c r="AF173" s="185"/>
      <c r="AG173" s="185"/>
      <c r="AH173" s="271"/>
      <c r="AI173" s="185"/>
      <c r="AJ173" s="185"/>
      <c r="AK173" s="185"/>
      <c r="AL173" s="144"/>
      <c r="AM173" s="144"/>
      <c r="AN173" s="144"/>
      <c r="AO173" s="144"/>
      <c r="AP173" s="144"/>
      <c r="AQ173" s="144"/>
      <c r="AR173" s="186"/>
      <c r="AS173" s="186"/>
      <c r="AT173" s="187"/>
      <c r="AU173" s="188"/>
      <c r="AV173" s="187"/>
      <c r="AW173" s="189"/>
      <c r="AX173" s="188"/>
      <c r="AY173" s="187"/>
      <c r="AZ173" s="188"/>
    </row>
    <row r="174" spans="1:52" s="208" customFormat="1" ht="34.5" customHeight="1" thickBot="1">
      <c r="A174" s="247" t="s">
        <v>49</v>
      </c>
      <c r="B174" s="198" t="s">
        <v>319</v>
      </c>
      <c r="C174" s="199">
        <f t="shared" si="33"/>
        <v>0.66</v>
      </c>
      <c r="D174" s="200">
        <f t="shared" si="36"/>
        <v>15</v>
      </c>
      <c r="E174" s="246">
        <f t="shared" si="31"/>
        <v>8</v>
      </c>
      <c r="F174" s="246">
        <f t="shared" si="32"/>
        <v>7</v>
      </c>
      <c r="G174" s="201">
        <f t="shared" si="34"/>
        <v>1</v>
      </c>
      <c r="H174" s="201">
        <f t="shared" si="35"/>
        <v>53.333333333333336</v>
      </c>
      <c r="I174" s="202">
        <v>14</v>
      </c>
      <c r="J174" s="202">
        <v>13</v>
      </c>
      <c r="K174" s="202">
        <v>13</v>
      </c>
      <c r="L174" s="202">
        <v>10</v>
      </c>
      <c r="M174" s="202">
        <v>14</v>
      </c>
      <c r="N174" s="203" t="s">
        <v>10</v>
      </c>
      <c r="O174" s="203" t="s">
        <v>11</v>
      </c>
      <c r="P174" s="203" t="s">
        <v>10</v>
      </c>
      <c r="Q174" s="203" t="s">
        <v>10</v>
      </c>
      <c r="R174" s="203" t="s">
        <v>10</v>
      </c>
      <c r="S174" s="203" t="s">
        <v>11</v>
      </c>
      <c r="T174" s="203" t="s">
        <v>11</v>
      </c>
      <c r="U174" s="203"/>
      <c r="V174" s="275"/>
      <c r="W174" s="203"/>
      <c r="X174" s="203" t="s">
        <v>10</v>
      </c>
      <c r="Y174" s="203" t="s">
        <v>10</v>
      </c>
      <c r="Z174" s="203" t="s">
        <v>10</v>
      </c>
      <c r="AA174" s="203"/>
      <c r="AB174" s="203"/>
      <c r="AC174" s="203" t="s">
        <v>11</v>
      </c>
      <c r="AD174" s="203" t="s">
        <v>10</v>
      </c>
      <c r="AE174" s="203"/>
      <c r="AF174" s="203"/>
      <c r="AG174" s="203"/>
      <c r="AH174" s="275" t="s">
        <v>11</v>
      </c>
      <c r="AI174" s="203" t="s">
        <v>11</v>
      </c>
      <c r="AJ174" s="203"/>
      <c r="AK174" s="203"/>
      <c r="AL174" s="203"/>
      <c r="AM174" s="203" t="s">
        <v>11</v>
      </c>
      <c r="AN174" s="203"/>
      <c r="AO174" s="203"/>
      <c r="AP174" s="203"/>
      <c r="AQ174" s="203"/>
      <c r="AR174" s="204"/>
      <c r="AS174" s="204"/>
      <c r="AT174" s="205"/>
      <c r="AU174" s="206"/>
      <c r="AV174" s="205"/>
      <c r="AW174" s="207"/>
      <c r="AX174" s="206"/>
      <c r="AY174" s="205"/>
      <c r="AZ174" s="206"/>
    </row>
    <row r="175" spans="1:52" s="303" customFormat="1" ht="34.5" customHeight="1" thickTop="1">
      <c r="A175" s="322" t="s">
        <v>163</v>
      </c>
      <c r="B175" s="291" t="s">
        <v>2</v>
      </c>
      <c r="C175" s="292">
        <f t="shared" si="33"/>
        <v>1.32</v>
      </c>
      <c r="D175" s="293">
        <f t="shared" si="36"/>
        <v>18</v>
      </c>
      <c r="E175" s="294">
        <f t="shared" si="31"/>
        <v>10</v>
      </c>
      <c r="F175" s="294">
        <f t="shared" si="32"/>
        <v>8</v>
      </c>
      <c r="G175" s="295">
        <f t="shared" si="34"/>
        <v>2</v>
      </c>
      <c r="H175" s="295">
        <f t="shared" si="35"/>
        <v>55.55555555555556</v>
      </c>
      <c r="I175" s="296">
        <v>16</v>
      </c>
      <c r="J175" s="296">
        <v>20</v>
      </c>
      <c r="K175" s="296">
        <v>20</v>
      </c>
      <c r="L175" s="296">
        <v>16</v>
      </c>
      <c r="M175" s="296">
        <v>16</v>
      </c>
      <c r="N175" s="297" t="s">
        <v>11</v>
      </c>
      <c r="O175" s="297"/>
      <c r="P175" s="297" t="s">
        <v>11</v>
      </c>
      <c r="Q175" s="297"/>
      <c r="R175" s="297"/>
      <c r="S175" s="297"/>
      <c r="T175" s="297" t="s">
        <v>11</v>
      </c>
      <c r="U175" s="297" t="s">
        <v>479</v>
      </c>
      <c r="V175" s="298" t="s">
        <v>10</v>
      </c>
      <c r="W175" s="297" t="s">
        <v>10</v>
      </c>
      <c r="X175" s="297"/>
      <c r="Y175" s="297" t="s">
        <v>10</v>
      </c>
      <c r="Z175" s="297" t="s">
        <v>11</v>
      </c>
      <c r="AA175" s="297"/>
      <c r="AB175" s="297" t="s">
        <v>43</v>
      </c>
      <c r="AC175" s="297" t="s">
        <v>10</v>
      </c>
      <c r="AD175" s="297" t="s">
        <v>10</v>
      </c>
      <c r="AE175" s="297" t="s">
        <v>11</v>
      </c>
      <c r="AF175" s="297"/>
      <c r="AG175" s="297" t="s">
        <v>10</v>
      </c>
      <c r="AH175" s="298" t="s">
        <v>11</v>
      </c>
      <c r="AI175" s="297" t="s">
        <v>10</v>
      </c>
      <c r="AJ175" s="297" t="s">
        <v>10</v>
      </c>
      <c r="AK175" s="297" t="s">
        <v>10</v>
      </c>
      <c r="AL175" s="297" t="s">
        <v>10</v>
      </c>
      <c r="AM175" s="297"/>
      <c r="AN175" s="297"/>
      <c r="AO175" s="297"/>
      <c r="AP175" s="297"/>
      <c r="AQ175" s="297"/>
      <c r="AR175" s="299"/>
      <c r="AS175" s="299"/>
      <c r="AT175" s="300"/>
      <c r="AU175" s="301"/>
      <c r="AV175" s="300"/>
      <c r="AW175" s="302"/>
      <c r="AX175" s="301"/>
      <c r="AY175" s="300"/>
      <c r="AZ175" s="301"/>
    </row>
    <row r="176" spans="1:52" s="190" customFormat="1" ht="34.5" customHeight="1" hidden="1">
      <c r="A176" s="179" t="s">
        <v>116</v>
      </c>
      <c r="B176" s="180" t="s">
        <v>2</v>
      </c>
      <c r="C176" s="181">
        <f t="shared" si="33"/>
        <v>0</v>
      </c>
      <c r="D176" s="182">
        <f t="shared" si="36"/>
        <v>0</v>
      </c>
      <c r="E176" s="224">
        <f t="shared" si="31"/>
        <v>0</v>
      </c>
      <c r="F176" s="224">
        <f t="shared" si="32"/>
        <v>0</v>
      </c>
      <c r="G176" s="183">
        <f t="shared" si="34"/>
        <v>0</v>
      </c>
      <c r="H176" s="183" t="e">
        <f t="shared" si="35"/>
        <v>#DIV/0!</v>
      </c>
      <c r="I176" s="184"/>
      <c r="J176" s="184"/>
      <c r="K176" s="184"/>
      <c r="L176" s="184"/>
      <c r="M176" s="184"/>
      <c r="N176" s="185"/>
      <c r="O176" s="185"/>
      <c r="P176" s="185"/>
      <c r="Q176" s="185"/>
      <c r="R176" s="185"/>
      <c r="S176" s="185"/>
      <c r="T176" s="185"/>
      <c r="U176" s="185"/>
      <c r="V176" s="271"/>
      <c r="W176" s="185"/>
      <c r="X176" s="185"/>
      <c r="Y176" s="185"/>
      <c r="Z176" s="185"/>
      <c r="AA176" s="185"/>
      <c r="AB176" s="192"/>
      <c r="AC176" s="185"/>
      <c r="AD176" s="185"/>
      <c r="AE176" s="185"/>
      <c r="AF176" s="185"/>
      <c r="AG176" s="185"/>
      <c r="AH176" s="271"/>
      <c r="AI176" s="185"/>
      <c r="AJ176" s="185"/>
      <c r="AK176" s="185"/>
      <c r="AL176" s="144"/>
      <c r="AM176" s="144"/>
      <c r="AN176" s="144"/>
      <c r="AO176" s="144"/>
      <c r="AP176" s="144"/>
      <c r="AQ176" s="144"/>
      <c r="AR176" s="186"/>
      <c r="AS176" s="186"/>
      <c r="AT176" s="187"/>
      <c r="AU176" s="188"/>
      <c r="AV176" s="187"/>
      <c r="AW176" s="189"/>
      <c r="AX176" s="188"/>
      <c r="AY176" s="187"/>
      <c r="AZ176" s="188"/>
    </row>
    <row r="177" spans="1:52" s="190" customFormat="1" ht="34.5" customHeight="1" hidden="1">
      <c r="A177" s="179" t="s">
        <v>151</v>
      </c>
      <c r="B177" s="180" t="s">
        <v>2</v>
      </c>
      <c r="C177" s="181">
        <f t="shared" si="33"/>
        <v>0</v>
      </c>
      <c r="D177" s="182">
        <f t="shared" si="36"/>
        <v>0</v>
      </c>
      <c r="E177" s="224">
        <f t="shared" si="31"/>
        <v>0</v>
      </c>
      <c r="F177" s="224">
        <f t="shared" si="32"/>
        <v>0</v>
      </c>
      <c r="G177" s="183">
        <f t="shared" si="34"/>
        <v>0</v>
      </c>
      <c r="H177" s="183" t="e">
        <f t="shared" si="35"/>
        <v>#DIV/0!</v>
      </c>
      <c r="I177" s="184"/>
      <c r="J177" s="184"/>
      <c r="K177" s="184"/>
      <c r="L177" s="184"/>
      <c r="M177" s="184"/>
      <c r="N177" s="185"/>
      <c r="O177" s="185"/>
      <c r="P177" s="185"/>
      <c r="Q177" s="185"/>
      <c r="R177" s="185"/>
      <c r="S177" s="185"/>
      <c r="T177" s="185"/>
      <c r="U177" s="185"/>
      <c r="V177" s="271"/>
      <c r="W177" s="185"/>
      <c r="X177" s="185"/>
      <c r="Y177" s="185"/>
      <c r="Z177" s="185"/>
      <c r="AA177" s="185"/>
      <c r="AB177" s="192"/>
      <c r="AC177" s="185"/>
      <c r="AD177" s="185"/>
      <c r="AE177" s="185"/>
      <c r="AF177" s="185"/>
      <c r="AG177" s="185"/>
      <c r="AH177" s="271"/>
      <c r="AI177" s="185"/>
      <c r="AJ177" s="185"/>
      <c r="AK177" s="185"/>
      <c r="AL177" s="144"/>
      <c r="AM177" s="144"/>
      <c r="AN177" s="144"/>
      <c r="AO177" s="144"/>
      <c r="AP177" s="144"/>
      <c r="AQ177" s="144"/>
      <c r="AR177" s="186"/>
      <c r="AS177" s="186"/>
      <c r="AT177" s="187"/>
      <c r="AU177" s="188"/>
      <c r="AV177" s="187"/>
      <c r="AW177" s="189"/>
      <c r="AX177" s="188"/>
      <c r="AY177" s="187"/>
      <c r="AZ177" s="188"/>
    </row>
    <row r="178" spans="1:52" ht="34.5" customHeight="1">
      <c r="A178" s="178" t="s">
        <v>120</v>
      </c>
      <c r="B178" s="166" t="s">
        <v>2</v>
      </c>
      <c r="C178" s="167">
        <f t="shared" si="33"/>
        <v>-4.62</v>
      </c>
      <c r="D178" s="168">
        <f t="shared" si="36"/>
        <v>17</v>
      </c>
      <c r="E178" s="211">
        <f t="shared" si="31"/>
        <v>5</v>
      </c>
      <c r="F178" s="211">
        <f t="shared" si="32"/>
        <v>12</v>
      </c>
      <c r="G178" s="127">
        <f t="shared" si="34"/>
        <v>-7</v>
      </c>
      <c r="H178" s="127">
        <f t="shared" si="35"/>
        <v>29.41176470588235</v>
      </c>
      <c r="I178" s="139">
        <v>35</v>
      </c>
      <c r="J178" s="139">
        <v>34</v>
      </c>
      <c r="K178" s="139">
        <v>26</v>
      </c>
      <c r="L178" s="139">
        <v>20</v>
      </c>
      <c r="M178" s="139">
        <v>24</v>
      </c>
      <c r="N178" s="144" t="s">
        <v>11</v>
      </c>
      <c r="O178" s="144"/>
      <c r="P178" s="144" t="s">
        <v>10</v>
      </c>
      <c r="Q178" s="144"/>
      <c r="R178" s="144" t="s">
        <v>11</v>
      </c>
      <c r="S178" s="144" t="s">
        <v>11</v>
      </c>
      <c r="T178" s="144"/>
      <c r="U178" s="144" t="s">
        <v>10</v>
      </c>
      <c r="V178" s="273" t="s">
        <v>11</v>
      </c>
      <c r="W178" s="144" t="s">
        <v>11</v>
      </c>
      <c r="X178" s="144"/>
      <c r="Y178" s="144"/>
      <c r="Z178" s="144"/>
      <c r="AA178" s="144" t="s">
        <v>10</v>
      </c>
      <c r="AB178" s="144" t="s">
        <v>43</v>
      </c>
      <c r="AC178" s="144" t="s">
        <v>10</v>
      </c>
      <c r="AD178" s="144" t="s">
        <v>11</v>
      </c>
      <c r="AE178" s="144" t="s">
        <v>10</v>
      </c>
      <c r="AF178" s="144"/>
      <c r="AG178" s="144" t="s">
        <v>11</v>
      </c>
      <c r="AH178" s="273" t="s">
        <v>11</v>
      </c>
      <c r="AI178" s="144" t="s">
        <v>11</v>
      </c>
      <c r="AJ178" s="144" t="s">
        <v>11</v>
      </c>
      <c r="AK178" s="144" t="s">
        <v>11</v>
      </c>
      <c r="AL178" s="144" t="s">
        <v>11</v>
      </c>
      <c r="AM178" s="144"/>
      <c r="AN178" s="144"/>
      <c r="AO178" s="144"/>
      <c r="AP178" s="144"/>
      <c r="AQ178" s="144"/>
      <c r="AR178" s="69"/>
      <c r="AS178" s="69"/>
      <c r="AT178" s="3"/>
      <c r="AU178" s="62"/>
      <c r="AV178" s="3"/>
      <c r="AW178" s="2"/>
      <c r="AX178" s="62"/>
      <c r="AY178" s="3"/>
      <c r="AZ178" s="62"/>
    </row>
    <row r="179" spans="1:52" s="190" customFormat="1" ht="34.5" customHeight="1" hidden="1">
      <c r="A179" s="179" t="s">
        <v>87</v>
      </c>
      <c r="B179" s="180" t="s">
        <v>2</v>
      </c>
      <c r="C179" s="181">
        <f t="shared" si="33"/>
        <v>0</v>
      </c>
      <c r="D179" s="182">
        <f t="shared" si="36"/>
        <v>0</v>
      </c>
      <c r="E179" s="224">
        <f t="shared" si="31"/>
        <v>0</v>
      </c>
      <c r="F179" s="224">
        <f t="shared" si="32"/>
        <v>0</v>
      </c>
      <c r="G179" s="183">
        <f t="shared" si="34"/>
        <v>0</v>
      </c>
      <c r="H179" s="183" t="e">
        <f t="shared" si="35"/>
        <v>#DIV/0!</v>
      </c>
      <c r="I179" s="184"/>
      <c r="J179" s="184"/>
      <c r="K179" s="184"/>
      <c r="L179" s="184"/>
      <c r="M179" s="184"/>
      <c r="N179" s="185"/>
      <c r="O179" s="185"/>
      <c r="P179" s="185"/>
      <c r="Q179" s="185"/>
      <c r="R179" s="185"/>
      <c r="S179" s="185"/>
      <c r="T179" s="185"/>
      <c r="U179" s="185"/>
      <c r="V179" s="271"/>
      <c r="W179" s="185"/>
      <c r="X179" s="185"/>
      <c r="Y179" s="185"/>
      <c r="Z179" s="185"/>
      <c r="AA179" s="185"/>
      <c r="AB179" s="192"/>
      <c r="AC179" s="185"/>
      <c r="AD179" s="185"/>
      <c r="AE179" s="185"/>
      <c r="AF179" s="185"/>
      <c r="AG179" s="185"/>
      <c r="AH179" s="271"/>
      <c r="AI179" s="185"/>
      <c r="AJ179" s="185"/>
      <c r="AK179" s="185"/>
      <c r="AL179" s="144"/>
      <c r="AM179" s="144"/>
      <c r="AN179" s="144"/>
      <c r="AO179" s="144"/>
      <c r="AP179" s="144"/>
      <c r="AQ179" s="144"/>
      <c r="AR179" s="186"/>
      <c r="AS179" s="186"/>
      <c r="AT179" s="187"/>
      <c r="AU179" s="188"/>
      <c r="AV179" s="187"/>
      <c r="AW179" s="189"/>
      <c r="AX179" s="188"/>
      <c r="AY179" s="187"/>
      <c r="AZ179" s="188"/>
    </row>
    <row r="180" spans="1:52" ht="34.5" customHeight="1">
      <c r="A180" s="178" t="s">
        <v>129</v>
      </c>
      <c r="B180" s="166" t="s">
        <v>2</v>
      </c>
      <c r="C180" s="167">
        <f t="shared" si="33"/>
        <v>2.64</v>
      </c>
      <c r="D180" s="168">
        <f aca="true" t="shared" si="37" ref="D180:D185">E180+F180</f>
        <v>18</v>
      </c>
      <c r="E180" s="211">
        <f>COUNTIF(N180:AQ180,"W")+COUNTIF(N180:AQ180,"WL")+COUNTIF(N180:AQ180,"WLL")+COUNTIF(N180:AQ180,"WW")+COUNTIF(N180:AQ180,"WW")+COUNTIF(N180:AQ180,"WWL")+COUNTIF(N180:AQ180,"WWL")+COUNTIF(N180:AQ180,"WWW")+COUNTIF(N180:AQ180,"WWW")+COUNTIF(N180:AQ180,"WWW")</f>
        <v>11</v>
      </c>
      <c r="F180" s="211">
        <f>COUNTIF(N180:AQ180,"L")+COUNTIF(N180:AQ180,"WL")+COUNTIF(N180:AQ180,"WWL")+COUNTIF(N180:AQ180,"LL")+COUNTIF(N180:AQ180,"LL")+COUNTIF(N180:AQ180,"WLL")+COUNTIF(N180:AQ180,"WLL")+COUNTIF(N180:AQ180,"LLL")+COUNTIF(N180:AQ180,"LLL")+COUNTIF(N180:AQ180,"LLL")</f>
        <v>7</v>
      </c>
      <c r="G180" s="127">
        <f t="shared" si="34"/>
        <v>4</v>
      </c>
      <c r="H180" s="127">
        <f t="shared" si="35"/>
        <v>61.111111111111114</v>
      </c>
      <c r="I180" s="139">
        <v>12</v>
      </c>
      <c r="J180" s="139">
        <v>19</v>
      </c>
      <c r="K180" s="139">
        <v>16</v>
      </c>
      <c r="L180" s="139">
        <v>16</v>
      </c>
      <c r="M180" s="139">
        <v>19</v>
      </c>
      <c r="N180" s="144" t="s">
        <v>11</v>
      </c>
      <c r="O180" s="144"/>
      <c r="P180" s="144" t="s">
        <v>11</v>
      </c>
      <c r="Q180" s="144"/>
      <c r="R180" s="144" t="s">
        <v>10</v>
      </c>
      <c r="S180" s="144" t="s">
        <v>10</v>
      </c>
      <c r="T180" s="144" t="s">
        <v>10</v>
      </c>
      <c r="U180" s="144"/>
      <c r="V180" s="273" t="s">
        <v>11</v>
      </c>
      <c r="W180" s="144" t="s">
        <v>11</v>
      </c>
      <c r="X180" s="144"/>
      <c r="Y180" s="144" t="s">
        <v>10</v>
      </c>
      <c r="Z180" s="144" t="s">
        <v>10</v>
      </c>
      <c r="AA180" s="144" t="s">
        <v>10</v>
      </c>
      <c r="AB180" s="144"/>
      <c r="AC180" s="144"/>
      <c r="AD180" s="144" t="s">
        <v>10</v>
      </c>
      <c r="AE180" s="144" t="s">
        <v>11</v>
      </c>
      <c r="AF180" s="144"/>
      <c r="AG180" s="144" t="s">
        <v>11</v>
      </c>
      <c r="AH180" s="273" t="s">
        <v>11</v>
      </c>
      <c r="AI180" s="144" t="s">
        <v>10</v>
      </c>
      <c r="AJ180" s="144" t="s">
        <v>10</v>
      </c>
      <c r="AK180" s="144" t="s">
        <v>10</v>
      </c>
      <c r="AL180" s="144" t="s">
        <v>10</v>
      </c>
      <c r="AM180" s="144"/>
      <c r="AN180" s="144"/>
      <c r="AO180" s="144"/>
      <c r="AP180" s="144"/>
      <c r="AQ180" s="144"/>
      <c r="AR180" s="69"/>
      <c r="AS180" s="69"/>
      <c r="AT180" s="3"/>
      <c r="AU180" s="62"/>
      <c r="AV180" s="3"/>
      <c r="AW180" s="2"/>
      <c r="AX180" s="62"/>
      <c r="AY180" s="3"/>
      <c r="AZ180" s="62"/>
    </row>
    <row r="181" spans="1:52" ht="34.5" customHeight="1" hidden="1">
      <c r="A181" s="178" t="s">
        <v>137</v>
      </c>
      <c r="B181" s="166" t="s">
        <v>2</v>
      </c>
      <c r="C181" s="167">
        <f>G181*0.66</f>
        <v>0</v>
      </c>
      <c r="D181" s="168">
        <f t="shared" si="37"/>
        <v>0</v>
      </c>
      <c r="E181" s="211">
        <f>COUNTIF(N181:AQ181,"W")+COUNTIF(N181:AQ181,"WL")+COUNTIF(N181:AQ181,"WLL")+COUNTIF(N181:AQ181,"WW")+COUNTIF(N181:AQ181,"WW")+COUNTIF(N181:AQ181,"WWL")+COUNTIF(N181:AQ181,"WWL")+COUNTIF(N181:AQ181,"WWW")+COUNTIF(N181:AQ181,"WWW")+COUNTIF(N181:AQ181,"WWW")</f>
        <v>0</v>
      </c>
      <c r="F181" s="211">
        <f>COUNTIF(N181:AQ181,"L")+COUNTIF(N181:AQ181,"WL")+COUNTIF(N181:AQ181,"WWL")+COUNTIF(N181:AQ181,"LL")+COUNTIF(N181:AQ181,"LL")+COUNTIF(N181:AQ181,"WLL")+COUNTIF(N181:AQ181,"WLL")+COUNTIF(N181:AQ181,"LLL")+COUNTIF(N181:AQ181,"LLL")+COUNTIF(N181:AQ181,"LLL")</f>
        <v>0</v>
      </c>
      <c r="G181" s="127">
        <f>E181-F181</f>
        <v>0</v>
      </c>
      <c r="H181" s="127" t="e">
        <f>SUM(E181/D181%)</f>
        <v>#DIV/0!</v>
      </c>
      <c r="I181" s="139">
        <v>18</v>
      </c>
      <c r="J181" s="139">
        <v>18</v>
      </c>
      <c r="K181" s="139"/>
      <c r="L181" s="139"/>
      <c r="M181" s="139"/>
      <c r="N181" s="144"/>
      <c r="O181" s="144"/>
      <c r="P181" s="144"/>
      <c r="Q181" s="144"/>
      <c r="R181" s="144"/>
      <c r="S181" s="144"/>
      <c r="T181" s="144"/>
      <c r="U181" s="144"/>
      <c r="V181" s="273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273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69"/>
      <c r="AS181" s="69"/>
      <c r="AT181" s="3"/>
      <c r="AU181" s="62"/>
      <c r="AV181" s="3"/>
      <c r="AW181" s="2"/>
      <c r="AX181" s="62"/>
      <c r="AY181" s="3"/>
      <c r="AZ181" s="62"/>
    </row>
    <row r="182" spans="1:52" ht="34.5" customHeight="1" hidden="1">
      <c r="A182" s="126" t="s">
        <v>363</v>
      </c>
      <c r="B182" s="166" t="s">
        <v>2</v>
      </c>
      <c r="C182" s="167">
        <f>G182*0.66</f>
        <v>0</v>
      </c>
      <c r="D182" s="168">
        <f t="shared" si="37"/>
        <v>0</v>
      </c>
      <c r="E182" s="211">
        <f>COUNTIF(N182:AQ182,"W")+COUNTIF(N182:AQ182,"WL")+COUNTIF(N182:AQ182,"WLL")+COUNTIF(N182:AQ182,"WW")+COUNTIF(N182:AQ182,"WW")+COUNTIF(N182:AQ182,"WWL")+COUNTIF(N182:AQ182,"WWL")+COUNTIF(N182:AQ182,"WWW")+COUNTIF(N182:AQ182,"WWW")+COUNTIF(N182:AQ182,"WWW")</f>
        <v>0</v>
      </c>
      <c r="F182" s="211">
        <f>COUNTIF(N182:AQ182,"L")+COUNTIF(N182:AQ182,"WL")+COUNTIF(N182:AQ182,"WWL")+COUNTIF(N182:AQ182,"LL")+COUNTIF(N182:AQ182,"LL")+COUNTIF(N182:AQ182,"WLL")+COUNTIF(N182:AQ182,"WLL")+COUNTIF(N182:AQ182,"LLL")+COUNTIF(N182:AQ182,"LLL")+COUNTIF(N182:AQ182,"LLL")</f>
        <v>0</v>
      </c>
      <c r="G182" s="127">
        <f>E182-F182</f>
        <v>0</v>
      </c>
      <c r="H182" s="127" t="e">
        <f>SUM(E182/D182%)</f>
        <v>#DIV/0!</v>
      </c>
      <c r="I182" s="139" t="s">
        <v>43</v>
      </c>
      <c r="J182" s="139">
        <v>25</v>
      </c>
      <c r="K182" s="139">
        <v>23</v>
      </c>
      <c r="L182" s="139"/>
      <c r="M182" s="139"/>
      <c r="N182" s="144"/>
      <c r="O182" s="144"/>
      <c r="P182" s="144"/>
      <c r="Q182" s="144"/>
      <c r="R182" s="144"/>
      <c r="S182" s="144"/>
      <c r="T182" s="144"/>
      <c r="U182" s="144"/>
      <c r="V182" s="273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273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69"/>
      <c r="AS182" s="69"/>
      <c r="AT182" s="3"/>
      <c r="AU182" s="62"/>
      <c r="AV182" s="3"/>
      <c r="AW182" s="2"/>
      <c r="AX182" s="62"/>
      <c r="AY182" s="3"/>
      <c r="AZ182" s="62"/>
    </row>
    <row r="183" spans="1:52" ht="34.5" customHeight="1">
      <c r="A183" s="179" t="s">
        <v>373</v>
      </c>
      <c r="B183" s="166" t="s">
        <v>2</v>
      </c>
      <c r="C183" s="167">
        <f>G183*0.66</f>
        <v>0</v>
      </c>
      <c r="D183" s="168">
        <f t="shared" si="37"/>
        <v>0</v>
      </c>
      <c r="E183" s="211">
        <f>COUNTIF(N183:AQ183,"W")+COUNTIF(N183:AQ183,"WL")+COUNTIF(N183:AQ183,"WLL")+COUNTIF(N183:AQ183,"WW")+COUNTIF(N183:AQ183,"WW")+COUNTIF(N183:AQ183,"WWL")+COUNTIF(N183:AQ183,"WWL")+COUNTIF(N183:AQ183,"WWW")+COUNTIF(N183:AQ183,"WWW")+COUNTIF(N183:AQ183,"WWW")</f>
        <v>0</v>
      </c>
      <c r="F183" s="211">
        <f>COUNTIF(N183:AQ183,"L")+COUNTIF(N183:AQ183,"WL")+COUNTIF(N183:AQ183,"WWL")+COUNTIF(N183:AQ183,"LL")+COUNTIF(N183:AQ183,"LL")+COUNTIF(N183:AQ183,"WLL")+COUNTIF(N183:AQ183,"WLL")+COUNTIF(N183:AQ183,"LLL")+COUNTIF(N183:AQ183,"LLL")+COUNTIF(N183:AQ183,"LLL")</f>
        <v>0</v>
      </c>
      <c r="G183" s="127">
        <f>E183-F183</f>
        <v>0</v>
      </c>
      <c r="H183" s="127" t="e">
        <f>SUM(E183/D183%)</f>
        <v>#DIV/0!</v>
      </c>
      <c r="I183" s="139" t="s">
        <v>43</v>
      </c>
      <c r="J183" s="139" t="s">
        <v>43</v>
      </c>
      <c r="K183" s="139">
        <v>15</v>
      </c>
      <c r="L183" s="139">
        <v>15</v>
      </c>
      <c r="M183" s="139">
        <v>15</v>
      </c>
      <c r="N183" s="144"/>
      <c r="O183" s="144"/>
      <c r="P183" s="144"/>
      <c r="Q183" s="144"/>
      <c r="R183" s="144"/>
      <c r="S183" s="144"/>
      <c r="T183" s="144"/>
      <c r="U183" s="144"/>
      <c r="V183" s="273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273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69"/>
      <c r="AS183" s="69"/>
      <c r="AT183" s="3"/>
      <c r="AU183" s="62"/>
      <c r="AV183" s="3"/>
      <c r="AW183" s="2"/>
      <c r="AX183" s="62"/>
      <c r="AY183" s="3"/>
      <c r="AZ183" s="62"/>
    </row>
    <row r="184" spans="1:52" ht="34.5" customHeight="1" hidden="1">
      <c r="A184" s="126" t="s">
        <v>244</v>
      </c>
      <c r="B184" s="166" t="s">
        <v>2</v>
      </c>
      <c r="C184" s="167">
        <f>G184*0.66</f>
        <v>0</v>
      </c>
      <c r="D184" s="168">
        <f t="shared" si="37"/>
        <v>0</v>
      </c>
      <c r="E184" s="211">
        <f t="shared" si="31"/>
        <v>0</v>
      </c>
      <c r="F184" s="211">
        <f t="shared" si="32"/>
        <v>0</v>
      </c>
      <c r="G184" s="127">
        <f>E184-F184</f>
        <v>0</v>
      </c>
      <c r="H184" s="127" t="e">
        <f>SUM(E184/D184%)</f>
        <v>#DIV/0!</v>
      </c>
      <c r="I184" s="139">
        <v>26</v>
      </c>
      <c r="J184" s="139">
        <v>26</v>
      </c>
      <c r="K184" s="139"/>
      <c r="L184" s="139"/>
      <c r="M184" s="139"/>
      <c r="N184" s="144"/>
      <c r="O184" s="144"/>
      <c r="P184" s="144"/>
      <c r="Q184" s="144"/>
      <c r="R184" s="144"/>
      <c r="S184" s="144"/>
      <c r="T184" s="144"/>
      <c r="U184" s="144"/>
      <c r="V184" s="273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27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69"/>
      <c r="AS184" s="69"/>
      <c r="AT184" s="3"/>
      <c r="AU184" s="62"/>
      <c r="AV184" s="3"/>
      <c r="AW184" s="2"/>
      <c r="AX184" s="62"/>
      <c r="AY184" s="3"/>
      <c r="AZ184" s="62"/>
    </row>
    <row r="185" spans="1:52" ht="34.5" customHeight="1" hidden="1">
      <c r="A185" s="178" t="s">
        <v>265</v>
      </c>
      <c r="B185" s="166" t="s">
        <v>2</v>
      </c>
      <c r="C185" s="167">
        <f>G185*0.66</f>
        <v>0</v>
      </c>
      <c r="D185" s="168">
        <f t="shared" si="37"/>
        <v>0</v>
      </c>
      <c r="E185" s="211">
        <f>COUNTIF(N185:AQ185,"W")+COUNTIF(N185:AQ185,"WL")+COUNTIF(N185:AQ185,"WLL")+COUNTIF(N185:AQ185,"WW")+COUNTIF(N185:AQ185,"WW")+COUNTIF(N185:AQ185,"WWL")+COUNTIF(N185:AQ185,"WWL")+COUNTIF(N185:AQ185,"WWW")+COUNTIF(N185:AQ185,"WWW")+COUNTIF(N185:AQ185,"WWW")</f>
        <v>0</v>
      </c>
      <c r="F185" s="211">
        <f>COUNTIF(N185:AQ185,"L")+COUNTIF(N185:AQ185,"WL")+COUNTIF(N185:AQ185,"WWL")+COUNTIF(N185:AQ185,"LL")+COUNTIF(N185:AQ185,"LL")+COUNTIF(N185:AQ185,"WLL")+COUNTIF(N185:AQ185,"WLL")+COUNTIF(N185:AQ185,"LLL")+COUNTIF(N185:AQ185,"LLL")+COUNTIF(N185:AQ185,"LLL")</f>
        <v>0</v>
      </c>
      <c r="G185" s="127">
        <f>E185-F185</f>
        <v>0</v>
      </c>
      <c r="H185" s="127" t="e">
        <f>SUM(E185/D185%)</f>
        <v>#DIV/0!</v>
      </c>
      <c r="I185" s="139">
        <v>26</v>
      </c>
      <c r="J185" s="139">
        <v>26</v>
      </c>
      <c r="K185" s="139"/>
      <c r="L185" s="139"/>
      <c r="M185" s="139"/>
      <c r="N185" s="144"/>
      <c r="O185" s="144"/>
      <c r="P185" s="144"/>
      <c r="Q185" s="144"/>
      <c r="R185" s="144"/>
      <c r="S185" s="144"/>
      <c r="T185" s="144"/>
      <c r="U185" s="144"/>
      <c r="V185" s="273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273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69"/>
      <c r="AS185" s="69"/>
      <c r="AT185" s="3"/>
      <c r="AU185" s="62"/>
      <c r="AV185" s="3"/>
      <c r="AW185" s="2"/>
      <c r="AX185" s="62"/>
      <c r="AY185" s="3"/>
      <c r="AZ185" s="62"/>
    </row>
    <row r="186" spans="1:52" s="190" customFormat="1" ht="34.5" customHeight="1" hidden="1">
      <c r="A186" s="179" t="s">
        <v>89</v>
      </c>
      <c r="B186" s="180" t="s">
        <v>2</v>
      </c>
      <c r="C186" s="181">
        <f t="shared" si="33"/>
        <v>0</v>
      </c>
      <c r="D186" s="182">
        <f aca="true" t="shared" si="38" ref="D186:D210">E186+F186</f>
        <v>0</v>
      </c>
      <c r="E186" s="224">
        <f t="shared" si="31"/>
        <v>0</v>
      </c>
      <c r="F186" s="224">
        <f t="shared" si="32"/>
        <v>0</v>
      </c>
      <c r="G186" s="183">
        <f t="shared" si="34"/>
        <v>0</v>
      </c>
      <c r="H186" s="183" t="e">
        <f t="shared" si="35"/>
        <v>#DIV/0!</v>
      </c>
      <c r="I186" s="184"/>
      <c r="J186" s="184"/>
      <c r="K186" s="184"/>
      <c r="L186" s="184"/>
      <c r="M186" s="184"/>
      <c r="N186" s="185"/>
      <c r="O186" s="185"/>
      <c r="P186" s="185"/>
      <c r="Q186" s="185"/>
      <c r="R186" s="185"/>
      <c r="S186" s="185"/>
      <c r="T186" s="185"/>
      <c r="U186" s="185"/>
      <c r="V186" s="271"/>
      <c r="W186" s="185"/>
      <c r="X186" s="185"/>
      <c r="Y186" s="185"/>
      <c r="Z186" s="185"/>
      <c r="AA186" s="185"/>
      <c r="AB186" s="192"/>
      <c r="AC186" s="185"/>
      <c r="AD186" s="185"/>
      <c r="AE186" s="185"/>
      <c r="AF186" s="185"/>
      <c r="AG186" s="185"/>
      <c r="AH186" s="271"/>
      <c r="AI186" s="185"/>
      <c r="AJ186" s="185"/>
      <c r="AK186" s="185"/>
      <c r="AL186" s="144"/>
      <c r="AM186" s="144"/>
      <c r="AN186" s="144"/>
      <c r="AO186" s="144"/>
      <c r="AP186" s="144"/>
      <c r="AQ186" s="144"/>
      <c r="AR186" s="186"/>
      <c r="AS186" s="186"/>
      <c r="AT186" s="187"/>
      <c r="AU186" s="188"/>
      <c r="AV186" s="187"/>
      <c r="AW186" s="189"/>
      <c r="AX186" s="188"/>
      <c r="AY186" s="187"/>
      <c r="AZ186" s="188"/>
    </row>
    <row r="187" spans="1:52" ht="34.5" customHeight="1">
      <c r="A187" s="178" t="s">
        <v>302</v>
      </c>
      <c r="B187" s="166" t="s">
        <v>2</v>
      </c>
      <c r="C187" s="167">
        <f aca="true" t="shared" si="39" ref="C187:C192">G187*0.66</f>
        <v>0</v>
      </c>
      <c r="D187" s="168">
        <f t="shared" si="38"/>
        <v>20</v>
      </c>
      <c r="E187" s="211">
        <f>COUNTIF(N187:AQ187,"W")+COUNTIF(N187:AQ187,"WL")+COUNTIF(N187:AQ187,"WLL")+COUNTIF(N187:AQ187,"WW")+COUNTIF(N187:AQ187,"WW")+COUNTIF(N187:AQ187,"WWL")+COUNTIF(N187:AQ187,"WWL")+COUNTIF(N187:AQ187,"WWW")+COUNTIF(N187:AQ187,"WWW")+COUNTIF(N187:AQ187,"WWW")</f>
        <v>10</v>
      </c>
      <c r="F187" s="211">
        <f>COUNTIF(N187:AQ187,"L")+COUNTIF(N187:AQ187,"WL")+COUNTIF(N187:AQ187,"WWL")+COUNTIF(N187:AQ187,"LL")+COUNTIF(N187:AQ187,"LL")+COUNTIF(N187:AQ187,"WLL")+COUNTIF(N187:AQ187,"WLL")+COUNTIF(N187:AQ187,"LLL")+COUNTIF(N187:AQ187,"LLL")+COUNTIF(N187:AQ187,"LLL")</f>
        <v>10</v>
      </c>
      <c r="G187" s="127">
        <f aca="true" t="shared" si="40" ref="G187:G192">E187-F187</f>
        <v>0</v>
      </c>
      <c r="H187" s="127">
        <f aca="true" t="shared" si="41" ref="H187:H192">SUM(E187/D187%)</f>
        <v>50</v>
      </c>
      <c r="I187" s="139">
        <v>15</v>
      </c>
      <c r="J187" s="139">
        <v>16</v>
      </c>
      <c r="K187" s="139">
        <v>11</v>
      </c>
      <c r="L187" s="139">
        <v>13</v>
      </c>
      <c r="M187" s="139">
        <v>15</v>
      </c>
      <c r="N187" s="144" t="s">
        <v>11</v>
      </c>
      <c r="O187" s="144"/>
      <c r="P187" s="144" t="s">
        <v>10</v>
      </c>
      <c r="Q187" s="144"/>
      <c r="R187" s="144" t="s">
        <v>10</v>
      </c>
      <c r="S187" s="144" t="s">
        <v>10</v>
      </c>
      <c r="T187" s="144" t="s">
        <v>10</v>
      </c>
      <c r="U187" s="144" t="s">
        <v>11</v>
      </c>
      <c r="V187" s="273" t="s">
        <v>11</v>
      </c>
      <c r="W187" s="144" t="s">
        <v>11</v>
      </c>
      <c r="X187" s="144"/>
      <c r="Y187" s="144" t="s">
        <v>11</v>
      </c>
      <c r="Z187" s="144" t="s">
        <v>11</v>
      </c>
      <c r="AA187" s="144" t="s">
        <v>11</v>
      </c>
      <c r="AB187" s="144" t="s">
        <v>43</v>
      </c>
      <c r="AC187" s="144" t="s">
        <v>10</v>
      </c>
      <c r="AD187" s="144" t="s">
        <v>11</v>
      </c>
      <c r="AE187" s="144" t="s">
        <v>10</v>
      </c>
      <c r="AF187" s="144"/>
      <c r="AG187" s="144" t="s">
        <v>11</v>
      </c>
      <c r="AH187" s="273" t="s">
        <v>10</v>
      </c>
      <c r="AI187" s="144" t="s">
        <v>10</v>
      </c>
      <c r="AJ187" s="144" t="s">
        <v>10</v>
      </c>
      <c r="AK187" s="144" t="s">
        <v>10</v>
      </c>
      <c r="AL187" s="144" t="s">
        <v>11</v>
      </c>
      <c r="AM187" s="144"/>
      <c r="AN187" s="144"/>
      <c r="AO187" s="144"/>
      <c r="AP187" s="144"/>
      <c r="AQ187" s="144"/>
      <c r="AR187" s="69"/>
      <c r="AS187" s="69"/>
      <c r="AT187" s="3"/>
      <c r="AU187" s="62"/>
      <c r="AV187" s="3"/>
      <c r="AW187" s="2"/>
      <c r="AX187" s="62"/>
      <c r="AY187" s="3"/>
      <c r="AZ187" s="62"/>
    </row>
    <row r="188" spans="1:52" ht="34.5" customHeight="1">
      <c r="A188" s="178" t="s">
        <v>303</v>
      </c>
      <c r="B188" s="166" t="s">
        <v>2</v>
      </c>
      <c r="C188" s="167">
        <f t="shared" si="39"/>
        <v>0</v>
      </c>
      <c r="D188" s="168">
        <f t="shared" si="38"/>
        <v>0</v>
      </c>
      <c r="E188" s="211">
        <f>COUNTIF(N188:AQ188,"W")+COUNTIF(N188:AQ188,"WL")+COUNTIF(N188:AQ188,"WLL")+COUNTIF(N188:AQ188,"WW")+COUNTIF(N188:AQ188,"WW")+COUNTIF(N188:AQ188,"WWL")+COUNTIF(N188:AQ188,"WWL")+COUNTIF(N188:AQ188,"WWW")+COUNTIF(N188:AQ188,"WWW")+COUNTIF(N188:AQ188,"WWW")</f>
        <v>0</v>
      </c>
      <c r="F188" s="211">
        <f>COUNTIF(N188:AQ188,"L")+COUNTIF(N188:AQ188,"WL")+COUNTIF(N188:AQ188,"WWL")+COUNTIF(N188:AQ188,"LL")+COUNTIF(N188:AQ188,"LL")+COUNTIF(N188:AQ188,"WLL")+COUNTIF(N188:AQ188,"WLL")+COUNTIF(N188:AQ188,"LLL")+COUNTIF(N188:AQ188,"LLL")+COUNTIF(N188:AQ188,"LLL")</f>
        <v>0</v>
      </c>
      <c r="G188" s="127">
        <f t="shared" si="40"/>
        <v>0</v>
      </c>
      <c r="H188" s="127" t="e">
        <f t="shared" si="41"/>
        <v>#DIV/0!</v>
      </c>
      <c r="I188" s="139">
        <v>15</v>
      </c>
      <c r="J188" s="139">
        <v>20</v>
      </c>
      <c r="K188" s="139">
        <v>22</v>
      </c>
      <c r="L188" s="139">
        <v>25</v>
      </c>
      <c r="M188" s="139">
        <v>25</v>
      </c>
      <c r="N188" s="144"/>
      <c r="O188" s="144"/>
      <c r="P188" s="144"/>
      <c r="Q188" s="144"/>
      <c r="R188" s="144"/>
      <c r="S188" s="144"/>
      <c r="T188" s="144"/>
      <c r="U188" s="144"/>
      <c r="V188" s="273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273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69"/>
      <c r="AS188" s="69"/>
      <c r="AT188" s="3"/>
      <c r="AU188" s="62"/>
      <c r="AV188" s="3"/>
      <c r="AW188" s="2"/>
      <c r="AX188" s="62"/>
      <c r="AY188" s="3"/>
      <c r="AZ188" s="62"/>
    </row>
    <row r="189" spans="1:52" ht="34.5" customHeight="1" hidden="1">
      <c r="A189" s="179" t="s">
        <v>213</v>
      </c>
      <c r="B189" s="166" t="s">
        <v>2</v>
      </c>
      <c r="C189" s="167">
        <f t="shared" si="39"/>
        <v>0</v>
      </c>
      <c r="D189" s="168">
        <f t="shared" si="38"/>
        <v>0</v>
      </c>
      <c r="E189" s="211">
        <f t="shared" si="31"/>
        <v>0</v>
      </c>
      <c r="F189" s="211">
        <f t="shared" si="32"/>
        <v>0</v>
      </c>
      <c r="G189" s="127">
        <f t="shared" si="40"/>
        <v>0</v>
      </c>
      <c r="H189" s="127" t="e">
        <f t="shared" si="41"/>
        <v>#DIV/0!</v>
      </c>
      <c r="I189" s="139">
        <v>40</v>
      </c>
      <c r="J189" s="139">
        <v>44</v>
      </c>
      <c r="K189" s="139">
        <v>44</v>
      </c>
      <c r="L189" s="139">
        <v>44</v>
      </c>
      <c r="M189" s="139"/>
      <c r="N189" s="144"/>
      <c r="O189" s="144"/>
      <c r="P189" s="144"/>
      <c r="Q189" s="144"/>
      <c r="R189" s="144"/>
      <c r="S189" s="144"/>
      <c r="T189" s="144"/>
      <c r="U189" s="144"/>
      <c r="V189" s="273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273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69"/>
      <c r="AS189" s="69"/>
      <c r="AT189" s="3"/>
      <c r="AU189" s="62"/>
      <c r="AV189" s="3"/>
      <c r="AW189" s="2"/>
      <c r="AX189" s="62"/>
      <c r="AY189" s="3"/>
      <c r="AZ189" s="62"/>
    </row>
    <row r="190" spans="1:52" ht="34.5" customHeight="1" hidden="1">
      <c r="A190" s="126" t="s">
        <v>362</v>
      </c>
      <c r="B190" s="166" t="s">
        <v>2</v>
      </c>
      <c r="C190" s="167">
        <f t="shared" si="39"/>
        <v>0</v>
      </c>
      <c r="D190" s="168">
        <f>E190+F190</f>
        <v>0</v>
      </c>
      <c r="E190" s="211">
        <f>COUNTIF(N190:AQ190,"W")+COUNTIF(N190:AQ190,"WL")+COUNTIF(N190:AQ190,"WLL")+COUNTIF(N190:AQ190,"WW")+COUNTIF(N190:AQ190,"WW")+COUNTIF(N190:AQ190,"WWL")+COUNTIF(N190:AQ190,"WWL")+COUNTIF(N190:AQ190,"WWW")+COUNTIF(N190:AQ190,"WWW")+COUNTIF(N190:AQ190,"WWW")</f>
        <v>0</v>
      </c>
      <c r="F190" s="211">
        <f>COUNTIF(N190:AQ190,"L")+COUNTIF(N190:AQ190,"WL")+COUNTIF(N190:AQ190,"WWL")+COUNTIF(N190:AQ190,"LL")+COUNTIF(N190:AQ190,"LL")+COUNTIF(N190:AQ190,"WLL")+COUNTIF(N190:AQ190,"WLL")+COUNTIF(N190:AQ190,"LLL")+COUNTIF(N190:AQ190,"LLL")+COUNTIF(N190:AQ190,"LLL")</f>
        <v>0</v>
      </c>
      <c r="G190" s="127">
        <f t="shared" si="40"/>
        <v>0</v>
      </c>
      <c r="H190" s="127" t="e">
        <f t="shared" si="41"/>
        <v>#DIV/0!</v>
      </c>
      <c r="I190" s="139" t="s">
        <v>43</v>
      </c>
      <c r="J190" s="139" t="s">
        <v>43</v>
      </c>
      <c r="K190" s="139"/>
      <c r="L190" s="139"/>
      <c r="M190" s="139"/>
      <c r="N190" s="144"/>
      <c r="O190" s="144"/>
      <c r="P190" s="144"/>
      <c r="Q190" s="144"/>
      <c r="R190" s="144"/>
      <c r="S190" s="144"/>
      <c r="T190" s="144"/>
      <c r="U190" s="144"/>
      <c r="V190" s="273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273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69"/>
      <c r="AS190" s="69"/>
      <c r="AT190" s="3"/>
      <c r="AU190" s="62"/>
      <c r="AV190" s="3"/>
      <c r="AW190" s="2"/>
      <c r="AX190" s="62"/>
      <c r="AY190" s="3"/>
      <c r="AZ190" s="62"/>
    </row>
    <row r="191" spans="1:52" ht="34.5" customHeight="1" hidden="1">
      <c r="A191" s="178" t="s">
        <v>266</v>
      </c>
      <c r="B191" s="166" t="s">
        <v>2</v>
      </c>
      <c r="C191" s="167">
        <f t="shared" si="39"/>
        <v>0</v>
      </c>
      <c r="D191" s="168">
        <f t="shared" si="38"/>
        <v>0</v>
      </c>
      <c r="E191" s="211">
        <f>COUNTIF(N191:AQ191,"W")+COUNTIF(N191:AQ191,"WL")+COUNTIF(N191:AQ191,"WLL")+COUNTIF(N191:AQ191,"WW")+COUNTIF(N191:AQ191,"WW")+COUNTIF(N191:AQ191,"WWL")+COUNTIF(N191:AQ191,"WWL")+COUNTIF(N191:AQ191,"WWW")+COUNTIF(N191:AQ191,"WWW")+COUNTIF(N191:AQ191,"WWW")</f>
        <v>0</v>
      </c>
      <c r="F191" s="211">
        <f>COUNTIF(N191:AQ191,"L")+COUNTIF(N191:AQ191,"WL")+COUNTIF(N191:AQ191,"WWL")+COUNTIF(N191:AQ191,"LL")+COUNTIF(N191:AQ191,"LL")+COUNTIF(N191:AQ191,"WLL")+COUNTIF(N191:AQ191,"WLL")+COUNTIF(N191:AQ191,"LLL")+COUNTIF(N191:AQ191,"LLL")+COUNTIF(N191:AQ191,"LLL")</f>
        <v>0</v>
      </c>
      <c r="G191" s="127">
        <f t="shared" si="40"/>
        <v>0</v>
      </c>
      <c r="H191" s="127" t="e">
        <f t="shared" si="41"/>
        <v>#DIV/0!</v>
      </c>
      <c r="I191" s="139">
        <v>16</v>
      </c>
      <c r="J191" s="139">
        <v>16</v>
      </c>
      <c r="K191" s="139"/>
      <c r="L191" s="139"/>
      <c r="M191" s="139"/>
      <c r="N191" s="144"/>
      <c r="O191" s="144"/>
      <c r="P191" s="144"/>
      <c r="Q191" s="144"/>
      <c r="R191" s="144"/>
      <c r="S191" s="144"/>
      <c r="T191" s="144"/>
      <c r="U191" s="144"/>
      <c r="V191" s="273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273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69"/>
      <c r="AS191" s="69"/>
      <c r="AT191" s="3"/>
      <c r="AU191" s="62"/>
      <c r="AV191" s="3"/>
      <c r="AW191" s="2"/>
      <c r="AX191" s="62"/>
      <c r="AY191" s="3"/>
      <c r="AZ191" s="62"/>
    </row>
    <row r="192" spans="1:52" s="321" customFormat="1" ht="34.5" customHeight="1" hidden="1">
      <c r="A192" s="126" t="s">
        <v>361</v>
      </c>
      <c r="B192" s="166" t="s">
        <v>2</v>
      </c>
      <c r="C192" s="311">
        <f t="shared" si="39"/>
        <v>0</v>
      </c>
      <c r="D192" s="312">
        <f>E192+F192</f>
        <v>0</v>
      </c>
      <c r="E192" s="315">
        <f>COUNTIF(N192:AQ192,"W")+COUNTIF(N192:AQ192,"WL")+COUNTIF(N192:AQ192,"WLL")+COUNTIF(N192:AQ192,"WW")+COUNTIF(N192:AQ192,"WW")+COUNTIF(N192:AQ192,"WWL")+COUNTIF(N192:AQ192,"WWL")+COUNTIF(N192:AQ192,"WWW")+COUNTIF(N192:AQ192,"WWW")+COUNTIF(N192:AQ192,"WWW")</f>
        <v>0</v>
      </c>
      <c r="F192" s="315">
        <f>COUNTIF(N192:AQ192,"L")+COUNTIF(N192:AQ192,"WL")+COUNTIF(N192:AQ192,"WWL")+COUNTIF(N192:AQ192,"LL")+COUNTIF(N192:AQ192,"LL")+COUNTIF(N192:AQ192,"WLL")+COUNTIF(N192:AQ192,"WLL")+COUNTIF(N192:AQ192,"LLL")+COUNTIF(N192:AQ192,"LLL")+COUNTIF(N192:AQ192,"LLL")</f>
        <v>0</v>
      </c>
      <c r="G192" s="316">
        <f t="shared" si="40"/>
        <v>0</v>
      </c>
      <c r="H192" s="316" t="e">
        <f t="shared" si="41"/>
        <v>#DIV/0!</v>
      </c>
      <c r="I192" s="140" t="s">
        <v>43</v>
      </c>
      <c r="J192" s="140" t="s">
        <v>43</v>
      </c>
      <c r="K192" s="140"/>
      <c r="L192" s="140"/>
      <c r="M192" s="140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192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317"/>
      <c r="AS192" s="317"/>
      <c r="AT192" s="318"/>
      <c r="AU192" s="319"/>
      <c r="AV192" s="318"/>
      <c r="AW192" s="320"/>
      <c r="AX192" s="319"/>
      <c r="AY192" s="318"/>
      <c r="AZ192" s="319"/>
    </row>
    <row r="193" spans="1:52" ht="34.5" customHeight="1">
      <c r="A193" s="178" t="s">
        <v>135</v>
      </c>
      <c r="B193" s="166" t="s">
        <v>2</v>
      </c>
      <c r="C193" s="167">
        <f t="shared" si="33"/>
        <v>1.32</v>
      </c>
      <c r="D193" s="168">
        <f t="shared" si="38"/>
        <v>4</v>
      </c>
      <c r="E193" s="211">
        <f t="shared" si="31"/>
        <v>3</v>
      </c>
      <c r="F193" s="211">
        <f t="shared" si="32"/>
        <v>1</v>
      </c>
      <c r="G193" s="127">
        <f t="shared" si="34"/>
        <v>2</v>
      </c>
      <c r="H193" s="127">
        <f t="shared" si="35"/>
        <v>75</v>
      </c>
      <c r="I193" s="139">
        <v>21</v>
      </c>
      <c r="J193" s="139">
        <v>22</v>
      </c>
      <c r="K193" s="139">
        <v>22</v>
      </c>
      <c r="L193" s="139">
        <v>21</v>
      </c>
      <c r="M193" s="139">
        <v>26</v>
      </c>
      <c r="N193" s="144"/>
      <c r="O193" s="144"/>
      <c r="P193" s="144"/>
      <c r="Q193" s="144"/>
      <c r="R193" s="144" t="s">
        <v>11</v>
      </c>
      <c r="S193" s="144" t="s">
        <v>10</v>
      </c>
      <c r="T193" s="144"/>
      <c r="U193" s="144"/>
      <c r="V193" s="273"/>
      <c r="W193" s="144"/>
      <c r="X193" s="144"/>
      <c r="Y193" s="144"/>
      <c r="Z193" s="144"/>
      <c r="AA193" s="144" t="s">
        <v>10</v>
      </c>
      <c r="AB193" s="144" t="s">
        <v>43</v>
      </c>
      <c r="AC193" s="144" t="s">
        <v>10</v>
      </c>
      <c r="AD193" s="144"/>
      <c r="AE193" s="144"/>
      <c r="AF193" s="144"/>
      <c r="AG193" s="144"/>
      <c r="AH193" s="273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69"/>
      <c r="AS193" s="69"/>
      <c r="AT193" s="3"/>
      <c r="AU193" s="62"/>
      <c r="AV193" s="3"/>
      <c r="AW193" s="2"/>
      <c r="AX193" s="62"/>
      <c r="AY193" s="3"/>
      <c r="AZ193" s="62"/>
    </row>
    <row r="194" spans="1:52" ht="34.5" customHeight="1">
      <c r="A194" s="179" t="s">
        <v>267</v>
      </c>
      <c r="B194" s="166" t="s">
        <v>2</v>
      </c>
      <c r="C194" s="167">
        <f>G194*0.66</f>
        <v>0</v>
      </c>
      <c r="D194" s="168">
        <f t="shared" si="38"/>
        <v>0</v>
      </c>
      <c r="E194" s="211">
        <f>COUNTIF(N194:AQ194,"W")+COUNTIF(N194:AQ194,"WL")+COUNTIF(N194:AQ194,"WLL")+COUNTIF(N194:AQ194,"WW")+COUNTIF(N194:AQ194,"WW")+COUNTIF(N194:AQ194,"WWL")+COUNTIF(N194:AQ194,"WWL")+COUNTIF(N194:AQ194,"WWW")+COUNTIF(N194:AQ194,"WWW")+COUNTIF(N194:AQ194,"WWW")</f>
        <v>0</v>
      </c>
      <c r="F194" s="211">
        <f>COUNTIF(N194:AQ194,"L")+COUNTIF(N194:AQ194,"WL")+COUNTIF(N194:AQ194,"WWL")+COUNTIF(N194:AQ194,"LL")+COUNTIF(N194:AQ194,"LL")+COUNTIF(N194:AQ194,"WLL")+COUNTIF(N194:AQ194,"WLL")+COUNTIF(N194:AQ194,"LLL")+COUNTIF(N194:AQ194,"LLL")+COUNTIF(N194:AQ194,"LLL")</f>
        <v>0</v>
      </c>
      <c r="G194" s="127">
        <f>E194-F194</f>
        <v>0</v>
      </c>
      <c r="H194" s="127" t="e">
        <f>SUM(E194/D194%)</f>
        <v>#DIV/0!</v>
      </c>
      <c r="I194" s="139">
        <v>16</v>
      </c>
      <c r="J194" s="139">
        <v>16</v>
      </c>
      <c r="K194" s="139">
        <v>16</v>
      </c>
      <c r="L194" s="139">
        <v>16</v>
      </c>
      <c r="M194" s="139">
        <v>16</v>
      </c>
      <c r="N194" s="144"/>
      <c r="O194" s="144"/>
      <c r="P194" s="144"/>
      <c r="Q194" s="144"/>
      <c r="R194" s="144"/>
      <c r="S194" s="144"/>
      <c r="T194" s="144"/>
      <c r="U194" s="144"/>
      <c r="V194" s="273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273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69"/>
      <c r="AS194" s="69"/>
      <c r="AT194" s="3"/>
      <c r="AU194" s="62"/>
      <c r="AV194" s="3"/>
      <c r="AW194" s="2"/>
      <c r="AX194" s="62"/>
      <c r="AY194" s="3"/>
      <c r="AZ194" s="62"/>
    </row>
    <row r="195" spans="1:52" s="190" customFormat="1" ht="34.5" customHeight="1" hidden="1" thickTop="1">
      <c r="A195" s="179" t="s">
        <v>248</v>
      </c>
      <c r="B195" s="180" t="s">
        <v>147</v>
      </c>
      <c r="C195" s="181">
        <f t="shared" si="33"/>
        <v>0</v>
      </c>
      <c r="D195" s="182">
        <f t="shared" si="38"/>
        <v>0</v>
      </c>
      <c r="E195" s="224">
        <f t="shared" si="31"/>
        <v>0</v>
      </c>
      <c r="F195" s="224">
        <f t="shared" si="32"/>
        <v>0</v>
      </c>
      <c r="G195" s="183">
        <f t="shared" si="34"/>
        <v>0</v>
      </c>
      <c r="H195" s="183" t="e">
        <f t="shared" si="35"/>
        <v>#DIV/0!</v>
      </c>
      <c r="I195" s="184"/>
      <c r="J195" s="184"/>
      <c r="K195" s="184"/>
      <c r="L195" s="184"/>
      <c r="M195" s="184"/>
      <c r="N195" s="185"/>
      <c r="O195" s="185"/>
      <c r="P195" s="185"/>
      <c r="Q195" s="185"/>
      <c r="R195" s="185"/>
      <c r="S195" s="185"/>
      <c r="T195" s="185"/>
      <c r="U195" s="185"/>
      <c r="V195" s="271"/>
      <c r="W195" s="185"/>
      <c r="X195" s="185"/>
      <c r="Y195" s="185"/>
      <c r="Z195" s="185"/>
      <c r="AA195" s="185"/>
      <c r="AB195" s="192"/>
      <c r="AC195" s="185"/>
      <c r="AD195" s="185"/>
      <c r="AE195" s="185"/>
      <c r="AF195" s="185"/>
      <c r="AG195" s="185"/>
      <c r="AH195" s="271"/>
      <c r="AI195" s="185"/>
      <c r="AJ195" s="185"/>
      <c r="AK195" s="185"/>
      <c r="AL195" s="144"/>
      <c r="AM195" s="144"/>
      <c r="AN195" s="144"/>
      <c r="AO195" s="144"/>
      <c r="AP195" s="144"/>
      <c r="AQ195" s="144"/>
      <c r="AR195" s="186"/>
      <c r="AS195" s="186"/>
      <c r="AT195" s="187"/>
      <c r="AU195" s="188"/>
      <c r="AV195" s="187"/>
      <c r="AW195" s="189"/>
      <c r="AX195" s="188"/>
      <c r="AY195" s="187"/>
      <c r="AZ195" s="188"/>
    </row>
    <row r="196" spans="1:52" ht="34.5" customHeight="1" hidden="1" thickTop="1">
      <c r="A196" s="178" t="s">
        <v>304</v>
      </c>
      <c r="B196" s="166" t="s">
        <v>147</v>
      </c>
      <c r="C196" s="167">
        <f>G196*0.66</f>
        <v>0</v>
      </c>
      <c r="D196" s="168">
        <f t="shared" si="38"/>
        <v>0</v>
      </c>
      <c r="E196" s="211">
        <f>COUNTIF(N196:AQ196,"W")+COUNTIF(N196:AQ196,"WL")+COUNTIF(N196:AQ196,"WLL")+COUNTIF(N196:AQ196,"WW")+COUNTIF(N196:AQ196,"WW")+COUNTIF(N196:AQ196,"WWL")+COUNTIF(N196:AQ196,"WWL")+COUNTIF(N196:AQ196,"WWW")+COUNTIF(N196:AQ196,"WWW")+COUNTIF(N196:AQ196,"WWW")</f>
        <v>0</v>
      </c>
      <c r="F196" s="211">
        <f>COUNTIF(N196:AQ196,"L")+COUNTIF(N196:AQ196,"WL")+COUNTIF(N196:AQ196,"WWL")+COUNTIF(N196:AQ196,"LL")+COUNTIF(N196:AQ196,"LL")+COUNTIF(N196:AQ196,"WLL")+COUNTIF(N196:AQ196,"WLL")+COUNTIF(N196:AQ196,"LLL")+COUNTIF(N196:AQ196,"LLL")+COUNTIF(N196:AQ196,"LLL")</f>
        <v>0</v>
      </c>
      <c r="G196" s="127">
        <f>E196-F196</f>
        <v>0</v>
      </c>
      <c r="H196" s="127" t="e">
        <f>SUM(E196/D196%)</f>
        <v>#DIV/0!</v>
      </c>
      <c r="I196" s="139">
        <v>15</v>
      </c>
      <c r="J196" s="139">
        <v>16</v>
      </c>
      <c r="K196" s="139">
        <v>16</v>
      </c>
      <c r="L196" s="139"/>
      <c r="M196" s="139"/>
      <c r="N196" s="144"/>
      <c r="O196" s="144"/>
      <c r="P196" s="144"/>
      <c r="Q196" s="144"/>
      <c r="R196" s="144"/>
      <c r="S196" s="144"/>
      <c r="T196" s="144"/>
      <c r="U196" s="144"/>
      <c r="V196" s="273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273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69"/>
      <c r="AS196" s="69"/>
      <c r="AT196" s="3"/>
      <c r="AU196" s="62"/>
      <c r="AV196" s="3"/>
      <c r="AW196" s="2"/>
      <c r="AX196" s="62"/>
      <c r="AY196" s="3"/>
      <c r="AZ196" s="62"/>
    </row>
    <row r="197" spans="1:52" ht="34.5" customHeight="1" hidden="1">
      <c r="A197" s="178" t="s">
        <v>305</v>
      </c>
      <c r="B197" s="166" t="s">
        <v>147</v>
      </c>
      <c r="C197" s="167">
        <f>G197*0.66</f>
        <v>0</v>
      </c>
      <c r="D197" s="168">
        <f t="shared" si="38"/>
        <v>0</v>
      </c>
      <c r="E197" s="211">
        <f>COUNTIF(N197:AQ197,"W")+COUNTIF(N197:AQ197,"WL")+COUNTIF(N197:AQ197,"WLL")+COUNTIF(N197:AQ197,"WW")+COUNTIF(N197:AQ197,"WW")+COUNTIF(N197:AQ197,"WWL")+COUNTIF(N197:AQ197,"WWL")+COUNTIF(N197:AQ197,"WWW")+COUNTIF(N197:AQ197,"WWW")+COUNTIF(N197:AQ197,"WWW")</f>
        <v>0</v>
      </c>
      <c r="F197" s="211">
        <f>COUNTIF(N197:AQ197,"L")+COUNTIF(N197:AQ197,"WL")+COUNTIF(N197:AQ197,"WWL")+COUNTIF(N197:AQ197,"LL")+COUNTIF(N197:AQ197,"LL")+COUNTIF(N197:AQ197,"WLL")+COUNTIF(N197:AQ197,"WLL")+COUNTIF(N197:AQ197,"LLL")+COUNTIF(N197:AQ197,"LLL")+COUNTIF(N197:AQ197,"LLL")</f>
        <v>0</v>
      </c>
      <c r="G197" s="127">
        <f>E197-F197</f>
        <v>0</v>
      </c>
      <c r="H197" s="127" t="e">
        <f>SUM(E197/D197%)</f>
        <v>#DIV/0!</v>
      </c>
      <c r="I197" s="139">
        <v>15</v>
      </c>
      <c r="J197" s="139">
        <v>16</v>
      </c>
      <c r="K197" s="139"/>
      <c r="L197" s="139"/>
      <c r="M197" s="139"/>
      <c r="N197" s="144"/>
      <c r="O197" s="144"/>
      <c r="P197" s="144"/>
      <c r="Q197" s="144"/>
      <c r="R197" s="144"/>
      <c r="S197" s="144"/>
      <c r="T197" s="144"/>
      <c r="U197" s="144"/>
      <c r="V197" s="273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27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69"/>
      <c r="AS197" s="69"/>
      <c r="AT197" s="3"/>
      <c r="AU197" s="62"/>
      <c r="AV197" s="3"/>
      <c r="AW197" s="2"/>
      <c r="AX197" s="62"/>
      <c r="AY197" s="3"/>
      <c r="AZ197" s="62"/>
    </row>
    <row r="198" spans="1:52" ht="34.5" customHeight="1">
      <c r="A198" s="126" t="s">
        <v>471</v>
      </c>
      <c r="B198" s="166" t="s">
        <v>2</v>
      </c>
      <c r="C198" s="167">
        <f>G198*0.66</f>
        <v>-6.6000000000000005</v>
      </c>
      <c r="D198" s="168">
        <f>E198+F198</f>
        <v>20</v>
      </c>
      <c r="E198" s="211">
        <f>COUNTIF(N198:AQ198,"W")+COUNTIF(N198:AQ198,"WL")+COUNTIF(N198:AQ198,"WLL")+COUNTIF(N198:AQ198,"WW")+COUNTIF(N198:AQ198,"WW")+COUNTIF(N198:AQ198,"WWL")+COUNTIF(N198:AQ198,"WWL")+COUNTIF(N198:AQ198,"WWW")+COUNTIF(N198:AQ198,"WWW")+COUNTIF(N198:AQ198,"WWW")</f>
        <v>5</v>
      </c>
      <c r="F198" s="211">
        <f>COUNTIF(N198:AQ198,"L")+COUNTIF(N198:AQ198,"WL")+COUNTIF(N198:AQ198,"WWL")+COUNTIF(N198:AQ198,"LL")+COUNTIF(N198:AQ198,"LL")+COUNTIF(N198:AQ198,"WLL")+COUNTIF(N198:AQ198,"WLL")+COUNTIF(N198:AQ198,"LLL")+COUNTIF(N198:AQ198,"LLL")+COUNTIF(N198:AQ198,"LLL")</f>
        <v>15</v>
      </c>
      <c r="G198" s="127">
        <f>E198-F198</f>
        <v>-10</v>
      </c>
      <c r="H198" s="127">
        <f>SUM(E198/D198%)</f>
        <v>25</v>
      </c>
      <c r="I198" s="139">
        <v>21</v>
      </c>
      <c r="J198" s="139">
        <v>22</v>
      </c>
      <c r="K198" s="139">
        <v>22</v>
      </c>
      <c r="L198" s="139">
        <v>40</v>
      </c>
      <c r="M198" s="139">
        <v>40</v>
      </c>
      <c r="N198" s="144" t="s">
        <v>11</v>
      </c>
      <c r="O198" s="144"/>
      <c r="P198" s="144" t="s">
        <v>11</v>
      </c>
      <c r="Q198" s="144"/>
      <c r="R198" s="144" t="s">
        <v>11</v>
      </c>
      <c r="S198" s="144" t="s">
        <v>11</v>
      </c>
      <c r="T198" s="144" t="s">
        <v>11</v>
      </c>
      <c r="U198" s="144" t="s">
        <v>11</v>
      </c>
      <c r="V198" s="273" t="s">
        <v>11</v>
      </c>
      <c r="W198" s="144" t="s">
        <v>11</v>
      </c>
      <c r="X198" s="144"/>
      <c r="Y198" s="144" t="s">
        <v>11</v>
      </c>
      <c r="Z198" s="144" t="s">
        <v>10</v>
      </c>
      <c r="AA198" s="144" t="s">
        <v>11</v>
      </c>
      <c r="AB198" s="144" t="s">
        <v>43</v>
      </c>
      <c r="AC198" s="144" t="s">
        <v>10</v>
      </c>
      <c r="AD198" s="144" t="s">
        <v>11</v>
      </c>
      <c r="AE198" s="144" t="s">
        <v>10</v>
      </c>
      <c r="AF198" s="144"/>
      <c r="AG198" s="144" t="s">
        <v>10</v>
      </c>
      <c r="AH198" s="273" t="s">
        <v>11</v>
      </c>
      <c r="AI198" s="144" t="s">
        <v>11</v>
      </c>
      <c r="AJ198" s="144" t="s">
        <v>11</v>
      </c>
      <c r="AK198" s="144" t="s">
        <v>11</v>
      </c>
      <c r="AL198" s="144" t="s">
        <v>10</v>
      </c>
      <c r="AM198" s="144"/>
      <c r="AN198" s="144"/>
      <c r="AO198" s="144"/>
      <c r="AP198" s="144"/>
      <c r="AQ198" s="144"/>
      <c r="AR198" s="69"/>
      <c r="AS198" s="69"/>
      <c r="AT198" s="3"/>
      <c r="AU198" s="62"/>
      <c r="AV198" s="3"/>
      <c r="AW198" s="2"/>
      <c r="AX198" s="62"/>
      <c r="AY198" s="3"/>
      <c r="AZ198" s="62"/>
    </row>
    <row r="199" spans="1:52" s="208" customFormat="1" ht="34.5" customHeight="1" thickBot="1">
      <c r="A199" s="225" t="s">
        <v>88</v>
      </c>
      <c r="B199" s="240" t="s">
        <v>2</v>
      </c>
      <c r="C199" s="199">
        <f aca="true" t="shared" si="42" ref="C199:C244">G199*0.66</f>
        <v>1.98</v>
      </c>
      <c r="D199" s="200">
        <f t="shared" si="38"/>
        <v>3</v>
      </c>
      <c r="E199" s="246">
        <f t="shared" si="31"/>
        <v>3</v>
      </c>
      <c r="F199" s="246">
        <f t="shared" si="32"/>
        <v>0</v>
      </c>
      <c r="G199" s="201">
        <f aca="true" t="shared" si="43" ref="G199:G244">E199-F199</f>
        <v>3</v>
      </c>
      <c r="H199" s="201">
        <f aca="true" t="shared" si="44" ref="H199:H244">SUM(E199/D199%)</f>
        <v>100</v>
      </c>
      <c r="I199" s="202">
        <v>-21</v>
      </c>
      <c r="J199" s="202">
        <v>-21</v>
      </c>
      <c r="K199" s="202">
        <v>-21</v>
      </c>
      <c r="L199" s="202">
        <v>-21</v>
      </c>
      <c r="M199" s="202">
        <v>-21</v>
      </c>
      <c r="N199" s="203"/>
      <c r="O199" s="203"/>
      <c r="P199" s="203"/>
      <c r="Q199" s="203"/>
      <c r="R199" s="203"/>
      <c r="S199" s="203"/>
      <c r="T199" s="203" t="s">
        <v>10</v>
      </c>
      <c r="U199" s="203"/>
      <c r="V199" s="275"/>
      <c r="W199" s="203"/>
      <c r="X199" s="203"/>
      <c r="Y199" s="203" t="s">
        <v>10</v>
      </c>
      <c r="Z199" s="203" t="s">
        <v>10</v>
      </c>
      <c r="AA199" s="203"/>
      <c r="AB199" s="203"/>
      <c r="AC199" s="203"/>
      <c r="AD199" s="203"/>
      <c r="AE199" s="203"/>
      <c r="AF199" s="203"/>
      <c r="AG199" s="203"/>
      <c r="AH199" s="275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4"/>
      <c r="AS199" s="204"/>
      <c r="AT199" s="205"/>
      <c r="AU199" s="206"/>
      <c r="AV199" s="205"/>
      <c r="AW199" s="207"/>
      <c r="AX199" s="206"/>
      <c r="AY199" s="205"/>
      <c r="AZ199" s="206"/>
    </row>
    <row r="200" spans="1:52" s="190" customFormat="1" ht="34.5" customHeight="1" hidden="1">
      <c r="A200" s="179" t="s">
        <v>255</v>
      </c>
      <c r="B200" s="180" t="s">
        <v>147</v>
      </c>
      <c r="C200" s="181">
        <f t="shared" si="42"/>
        <v>0</v>
      </c>
      <c r="D200" s="182">
        <f t="shared" si="38"/>
        <v>0</v>
      </c>
      <c r="E200" s="224">
        <f t="shared" si="31"/>
        <v>0</v>
      </c>
      <c r="F200" s="224">
        <f t="shared" si="32"/>
        <v>0</v>
      </c>
      <c r="G200" s="183">
        <f t="shared" si="43"/>
        <v>0</v>
      </c>
      <c r="H200" s="183" t="e">
        <f t="shared" si="44"/>
        <v>#DIV/0!</v>
      </c>
      <c r="I200" s="184"/>
      <c r="J200" s="184"/>
      <c r="K200" s="184"/>
      <c r="L200" s="184"/>
      <c r="M200" s="184"/>
      <c r="N200" s="185"/>
      <c r="O200" s="185"/>
      <c r="P200" s="185"/>
      <c r="Q200" s="185"/>
      <c r="R200" s="185"/>
      <c r="S200" s="185"/>
      <c r="T200" s="185"/>
      <c r="U200" s="185"/>
      <c r="V200" s="271"/>
      <c r="W200" s="185"/>
      <c r="X200" s="185"/>
      <c r="Y200" s="185"/>
      <c r="Z200" s="185"/>
      <c r="AA200" s="185"/>
      <c r="AB200" s="192"/>
      <c r="AC200" s="185"/>
      <c r="AD200" s="185"/>
      <c r="AE200" s="185"/>
      <c r="AF200" s="185"/>
      <c r="AG200" s="185"/>
      <c r="AH200" s="271"/>
      <c r="AI200" s="185"/>
      <c r="AJ200" s="185"/>
      <c r="AK200" s="185"/>
      <c r="AL200" s="144"/>
      <c r="AM200" s="144"/>
      <c r="AN200" s="144"/>
      <c r="AO200" s="144"/>
      <c r="AP200" s="144"/>
      <c r="AQ200" s="144"/>
      <c r="AR200" s="186"/>
      <c r="AS200" s="186"/>
      <c r="AT200" s="187"/>
      <c r="AU200" s="188"/>
      <c r="AV200" s="187"/>
      <c r="AW200" s="189"/>
      <c r="AX200" s="188"/>
      <c r="AY200" s="187"/>
      <c r="AZ200" s="188"/>
    </row>
    <row r="201" spans="1:52" ht="34.5" customHeight="1" thickTop="1">
      <c r="A201" s="179" t="s">
        <v>268</v>
      </c>
      <c r="B201" s="180" t="s">
        <v>147</v>
      </c>
      <c r="C201" s="167">
        <f t="shared" si="42"/>
        <v>0</v>
      </c>
      <c r="D201" s="168">
        <f t="shared" si="38"/>
        <v>0</v>
      </c>
      <c r="E201" s="211">
        <f>COUNTIF(N201:AQ201,"W")+COUNTIF(N201:AQ201,"WL")+COUNTIF(N201:AQ201,"WLL")+COUNTIF(N201:AQ201,"WW")+COUNTIF(N201:AQ201,"WW")+COUNTIF(N201:AQ201,"WWL")+COUNTIF(N201:AQ201,"WWL")+COUNTIF(N201:AQ201,"WWW")+COUNTIF(N201:AQ201,"WWW")+COUNTIF(N201:AQ201,"WWW")</f>
        <v>0</v>
      </c>
      <c r="F201" s="211">
        <f>COUNTIF(N201:AQ201,"L")+COUNTIF(N201:AQ201,"WL")+COUNTIF(N201:AQ201,"WWL")+COUNTIF(N201:AQ201,"LL")+COUNTIF(N201:AQ201,"LL")+COUNTIF(N201:AQ201,"WLL")+COUNTIF(N201:AQ201,"WLL")+COUNTIF(N201:AQ201,"LLL")+COUNTIF(N201:AQ201,"LLL")+COUNTIF(N201:AQ201,"LLL")</f>
        <v>0</v>
      </c>
      <c r="G201" s="127">
        <f t="shared" si="43"/>
        <v>0</v>
      </c>
      <c r="H201" s="127" t="e">
        <f t="shared" si="44"/>
        <v>#DIV/0!</v>
      </c>
      <c r="I201" s="139">
        <v>9</v>
      </c>
      <c r="J201" s="139">
        <v>2</v>
      </c>
      <c r="K201" s="139">
        <v>1</v>
      </c>
      <c r="L201" s="139">
        <v>1</v>
      </c>
      <c r="M201" s="139">
        <v>1</v>
      </c>
      <c r="N201" s="144"/>
      <c r="O201" s="144"/>
      <c r="P201" s="144"/>
      <c r="Q201" s="144"/>
      <c r="R201" s="144"/>
      <c r="S201" s="144"/>
      <c r="T201" s="144"/>
      <c r="U201" s="144"/>
      <c r="V201" s="273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273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69"/>
      <c r="AS201" s="69"/>
      <c r="AT201" s="3"/>
      <c r="AU201" s="62"/>
      <c r="AV201" s="3"/>
      <c r="AW201" s="2"/>
      <c r="AX201" s="62"/>
      <c r="AY201" s="3"/>
      <c r="AZ201" s="62"/>
    </row>
    <row r="202" spans="1:52" s="190" customFormat="1" ht="34.5" customHeight="1" hidden="1">
      <c r="A202" s="179" t="s">
        <v>137</v>
      </c>
      <c r="B202" s="180" t="s">
        <v>147</v>
      </c>
      <c r="C202" s="181">
        <f t="shared" si="42"/>
        <v>0</v>
      </c>
      <c r="D202" s="182">
        <f t="shared" si="38"/>
        <v>0</v>
      </c>
      <c r="E202" s="224">
        <f t="shared" si="31"/>
        <v>0</v>
      </c>
      <c r="F202" s="224">
        <f t="shared" si="32"/>
        <v>0</v>
      </c>
      <c r="G202" s="183">
        <f t="shared" si="43"/>
        <v>0</v>
      </c>
      <c r="H202" s="183" t="e">
        <f t="shared" si="44"/>
        <v>#DIV/0!</v>
      </c>
      <c r="I202" s="184"/>
      <c r="J202" s="184"/>
      <c r="K202" s="184"/>
      <c r="L202" s="184"/>
      <c r="M202" s="184"/>
      <c r="N202" s="185"/>
      <c r="O202" s="185"/>
      <c r="P202" s="185"/>
      <c r="Q202" s="185"/>
      <c r="R202" s="185"/>
      <c r="S202" s="185"/>
      <c r="T202" s="185"/>
      <c r="U202" s="185"/>
      <c r="V202" s="271"/>
      <c r="W202" s="185"/>
      <c r="X202" s="185"/>
      <c r="Y202" s="185"/>
      <c r="Z202" s="185"/>
      <c r="AA202" s="185"/>
      <c r="AB202" s="192"/>
      <c r="AC202" s="185"/>
      <c r="AD202" s="185"/>
      <c r="AE202" s="185"/>
      <c r="AF202" s="185"/>
      <c r="AG202" s="185"/>
      <c r="AH202" s="271"/>
      <c r="AI202" s="185"/>
      <c r="AJ202" s="185"/>
      <c r="AK202" s="185"/>
      <c r="AL202" s="144"/>
      <c r="AM202" s="144"/>
      <c r="AN202" s="144"/>
      <c r="AO202" s="144"/>
      <c r="AP202" s="144"/>
      <c r="AQ202" s="144"/>
      <c r="AR202" s="186"/>
      <c r="AS202" s="186"/>
      <c r="AT202" s="187"/>
      <c r="AU202" s="188"/>
      <c r="AV202" s="187"/>
      <c r="AW202" s="189"/>
      <c r="AX202" s="188"/>
      <c r="AY202" s="187"/>
      <c r="AZ202" s="188"/>
    </row>
    <row r="203" spans="1:52" s="190" customFormat="1" ht="34.5" customHeight="1" hidden="1">
      <c r="A203" s="179" t="s">
        <v>247</v>
      </c>
      <c r="B203" s="180" t="s">
        <v>147</v>
      </c>
      <c r="C203" s="181">
        <f t="shared" si="42"/>
        <v>0</v>
      </c>
      <c r="D203" s="182">
        <f t="shared" si="38"/>
        <v>0</v>
      </c>
      <c r="E203" s="224">
        <f t="shared" si="31"/>
        <v>0</v>
      </c>
      <c r="F203" s="224">
        <f t="shared" si="32"/>
        <v>0</v>
      </c>
      <c r="G203" s="183">
        <f t="shared" si="43"/>
        <v>0</v>
      </c>
      <c r="H203" s="183" t="e">
        <f t="shared" si="44"/>
        <v>#DIV/0!</v>
      </c>
      <c r="I203" s="184"/>
      <c r="J203" s="184"/>
      <c r="K203" s="184"/>
      <c r="L203" s="184"/>
      <c r="M203" s="184"/>
      <c r="N203" s="185"/>
      <c r="O203" s="185"/>
      <c r="P203" s="185"/>
      <c r="Q203" s="185"/>
      <c r="R203" s="185"/>
      <c r="S203" s="185"/>
      <c r="T203" s="185"/>
      <c r="U203" s="185"/>
      <c r="V203" s="271"/>
      <c r="W203" s="185"/>
      <c r="X203" s="185"/>
      <c r="Y203" s="185"/>
      <c r="Z203" s="185"/>
      <c r="AA203" s="185"/>
      <c r="AB203" s="192"/>
      <c r="AC203" s="185"/>
      <c r="AD203" s="185"/>
      <c r="AE203" s="185"/>
      <c r="AF203" s="185"/>
      <c r="AG203" s="185"/>
      <c r="AH203" s="271"/>
      <c r="AI203" s="185"/>
      <c r="AJ203" s="185"/>
      <c r="AK203" s="185"/>
      <c r="AL203" s="144"/>
      <c r="AM203" s="144"/>
      <c r="AN203" s="144"/>
      <c r="AO203" s="144"/>
      <c r="AP203" s="144"/>
      <c r="AQ203" s="144"/>
      <c r="AR203" s="186"/>
      <c r="AS203" s="186"/>
      <c r="AT203" s="187"/>
      <c r="AU203" s="188"/>
      <c r="AV203" s="187"/>
      <c r="AW203" s="189"/>
      <c r="AX203" s="188"/>
      <c r="AY203" s="187"/>
      <c r="AZ203" s="188"/>
    </row>
    <row r="204" spans="1:52" s="190" customFormat="1" ht="34.5" customHeight="1" hidden="1">
      <c r="A204" s="179" t="s">
        <v>246</v>
      </c>
      <c r="B204" s="180" t="s">
        <v>147</v>
      </c>
      <c r="C204" s="181">
        <f t="shared" si="42"/>
        <v>0</v>
      </c>
      <c r="D204" s="182">
        <f t="shared" si="38"/>
        <v>0</v>
      </c>
      <c r="E204" s="224">
        <f t="shared" si="31"/>
        <v>0</v>
      </c>
      <c r="F204" s="224">
        <f t="shared" si="32"/>
        <v>0</v>
      </c>
      <c r="G204" s="183">
        <f t="shared" si="43"/>
        <v>0</v>
      </c>
      <c r="H204" s="183" t="e">
        <f t="shared" si="44"/>
        <v>#DIV/0!</v>
      </c>
      <c r="I204" s="184"/>
      <c r="J204" s="184"/>
      <c r="K204" s="184"/>
      <c r="L204" s="184"/>
      <c r="M204" s="184"/>
      <c r="N204" s="185"/>
      <c r="O204" s="185"/>
      <c r="P204" s="185"/>
      <c r="Q204" s="185"/>
      <c r="R204" s="185"/>
      <c r="S204" s="185"/>
      <c r="T204" s="185"/>
      <c r="U204" s="185"/>
      <c r="V204" s="271"/>
      <c r="W204" s="185"/>
      <c r="X204" s="185"/>
      <c r="Y204" s="185"/>
      <c r="Z204" s="185"/>
      <c r="AA204" s="185"/>
      <c r="AB204" s="192"/>
      <c r="AC204" s="185"/>
      <c r="AD204" s="185"/>
      <c r="AE204" s="185"/>
      <c r="AF204" s="185"/>
      <c r="AG204" s="185"/>
      <c r="AH204" s="271"/>
      <c r="AI204" s="185"/>
      <c r="AJ204" s="185"/>
      <c r="AK204" s="185"/>
      <c r="AL204" s="144"/>
      <c r="AM204" s="144"/>
      <c r="AN204" s="144"/>
      <c r="AO204" s="144"/>
      <c r="AP204" s="144"/>
      <c r="AQ204" s="144"/>
      <c r="AR204" s="186"/>
      <c r="AS204" s="186"/>
      <c r="AT204" s="187"/>
      <c r="AU204" s="188"/>
      <c r="AV204" s="187"/>
      <c r="AW204" s="189"/>
      <c r="AX204" s="188"/>
      <c r="AY204" s="187"/>
      <c r="AZ204" s="188"/>
    </row>
    <row r="205" spans="1:52" ht="34.5" customHeight="1">
      <c r="A205" s="179" t="s">
        <v>269</v>
      </c>
      <c r="B205" s="180" t="s">
        <v>147</v>
      </c>
      <c r="C205" s="167">
        <f>G205*0.66</f>
        <v>0</v>
      </c>
      <c r="D205" s="168">
        <f>E205+F205</f>
        <v>0</v>
      </c>
      <c r="E205" s="211">
        <f>COUNTIF(N205:AQ205,"W")+COUNTIF(N205:AQ205,"WL")+COUNTIF(N205:AQ205,"WLL")+COUNTIF(N205:AQ205,"WW")+COUNTIF(N205:AQ205,"WW")+COUNTIF(N205:AQ205,"WWL")+COUNTIF(N205:AQ205,"WWL")+COUNTIF(N205:AQ205,"WWW")+COUNTIF(N205:AQ205,"WWW")+COUNTIF(N205:AQ205,"WWW")</f>
        <v>0</v>
      </c>
      <c r="F205" s="211">
        <f>COUNTIF(N205:AQ205,"L")+COUNTIF(N205:AQ205,"WL")+COUNTIF(N205:AQ205,"WWL")+COUNTIF(N205:AQ205,"LL")+COUNTIF(N205:AQ205,"LL")+COUNTIF(N205:AQ205,"WLL")+COUNTIF(N205:AQ205,"WLL")+COUNTIF(N205:AQ205,"LLL")+COUNTIF(N205:AQ205,"LLL")+COUNTIF(N205:AQ205,"LLL")</f>
        <v>0</v>
      </c>
      <c r="G205" s="127">
        <f>E205-F205</f>
        <v>0</v>
      </c>
      <c r="H205" s="127" t="e">
        <f>SUM(E205/D205%)</f>
        <v>#DIV/0!</v>
      </c>
      <c r="I205" s="139">
        <v>-35</v>
      </c>
      <c r="J205" s="139">
        <v>-35</v>
      </c>
      <c r="K205" s="139">
        <v>-35</v>
      </c>
      <c r="L205" s="139">
        <v>-35</v>
      </c>
      <c r="M205" s="139">
        <v>-35</v>
      </c>
      <c r="N205" s="144"/>
      <c r="O205" s="144"/>
      <c r="P205" s="144"/>
      <c r="Q205" s="144"/>
      <c r="R205" s="144"/>
      <c r="S205" s="144"/>
      <c r="T205" s="144"/>
      <c r="U205" s="144"/>
      <c r="V205" s="273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273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69"/>
      <c r="AS205" s="69"/>
      <c r="AT205" s="3"/>
      <c r="AU205" s="62"/>
      <c r="AV205" s="3"/>
      <c r="AW205" s="2"/>
      <c r="AX205" s="62"/>
      <c r="AY205" s="3"/>
      <c r="AZ205" s="62"/>
    </row>
    <row r="206" spans="1:52" ht="34.5" customHeight="1">
      <c r="A206" s="179" t="s">
        <v>382</v>
      </c>
      <c r="B206" s="180" t="s">
        <v>147</v>
      </c>
      <c r="C206" s="167">
        <f>G206*0.66</f>
        <v>0</v>
      </c>
      <c r="D206" s="168">
        <f t="shared" si="38"/>
        <v>0</v>
      </c>
      <c r="E206" s="211">
        <f>COUNTIF(N206:AQ206,"W")+COUNTIF(N206:AQ206,"WL")+COUNTIF(N206:AQ206,"WLL")+COUNTIF(N206:AQ206,"WW")+COUNTIF(N206:AQ206,"WW")+COUNTIF(N206:AQ206,"WWL")+COUNTIF(N206:AQ206,"WWL")+COUNTIF(N206:AQ206,"WWW")+COUNTIF(N206:AQ206,"WWW")+COUNTIF(N206:AQ206,"WWW")</f>
        <v>0</v>
      </c>
      <c r="F206" s="211">
        <f>COUNTIF(N206:AQ206,"L")+COUNTIF(N206:AQ206,"WL")+COUNTIF(N206:AQ206,"WWL")+COUNTIF(N206:AQ206,"LL")+COUNTIF(N206:AQ206,"LL")+COUNTIF(N206:AQ206,"WLL")+COUNTIF(N206:AQ206,"WLL")+COUNTIF(N206:AQ206,"LLL")+COUNTIF(N206:AQ206,"LLL")+COUNTIF(N206:AQ206,"LLL")</f>
        <v>0</v>
      </c>
      <c r="G206" s="127">
        <f>E206-F206</f>
        <v>0</v>
      </c>
      <c r="H206" s="127" t="e">
        <f>SUM(E206/D206%)</f>
        <v>#DIV/0!</v>
      </c>
      <c r="I206" s="139">
        <v>15</v>
      </c>
      <c r="J206" s="139">
        <v>15</v>
      </c>
      <c r="K206" s="139">
        <v>15</v>
      </c>
      <c r="L206" s="139">
        <v>15</v>
      </c>
      <c r="M206" s="139">
        <v>15</v>
      </c>
      <c r="N206" s="144"/>
      <c r="O206" s="144"/>
      <c r="P206" s="144"/>
      <c r="Q206" s="144"/>
      <c r="R206" s="144"/>
      <c r="S206" s="144"/>
      <c r="T206" s="144"/>
      <c r="U206" s="144"/>
      <c r="V206" s="273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273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69"/>
      <c r="AS206" s="69"/>
      <c r="AT206" s="3"/>
      <c r="AU206" s="62"/>
      <c r="AV206" s="3"/>
      <c r="AW206" s="2"/>
      <c r="AX206" s="62"/>
      <c r="AY206" s="3"/>
      <c r="AZ206" s="62"/>
    </row>
    <row r="207" spans="1:52" ht="34.5" customHeight="1">
      <c r="A207" s="179" t="s">
        <v>245</v>
      </c>
      <c r="B207" s="180" t="s">
        <v>147</v>
      </c>
      <c r="C207" s="167">
        <f t="shared" si="42"/>
        <v>0</v>
      </c>
      <c r="D207" s="168">
        <f t="shared" si="38"/>
        <v>0</v>
      </c>
      <c r="E207" s="211">
        <f t="shared" si="31"/>
        <v>0</v>
      </c>
      <c r="F207" s="211">
        <f t="shared" si="32"/>
        <v>0</v>
      </c>
      <c r="G207" s="127">
        <f t="shared" si="43"/>
        <v>0</v>
      </c>
      <c r="H207" s="127" t="e">
        <f t="shared" si="44"/>
        <v>#DIV/0!</v>
      </c>
      <c r="I207" s="139">
        <v>16</v>
      </c>
      <c r="J207" s="139">
        <v>23</v>
      </c>
      <c r="K207" s="139">
        <v>30</v>
      </c>
      <c r="L207" s="139">
        <v>30</v>
      </c>
      <c r="M207" s="139">
        <v>30</v>
      </c>
      <c r="N207" s="144"/>
      <c r="O207" s="144"/>
      <c r="P207" s="144"/>
      <c r="Q207" s="144"/>
      <c r="R207" s="144"/>
      <c r="S207" s="144"/>
      <c r="T207" s="144"/>
      <c r="U207" s="144"/>
      <c r="V207" s="273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273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69"/>
      <c r="AS207" s="69"/>
      <c r="AT207" s="3"/>
      <c r="AU207" s="62"/>
      <c r="AV207" s="3"/>
      <c r="AW207" s="2"/>
      <c r="AX207" s="62"/>
      <c r="AY207" s="3"/>
      <c r="AZ207" s="62"/>
    </row>
    <row r="208" spans="1:52" ht="34.5" customHeight="1">
      <c r="A208" s="179" t="s">
        <v>363</v>
      </c>
      <c r="B208" s="180" t="s">
        <v>147</v>
      </c>
      <c r="C208" s="167">
        <f>G208*0.66</f>
        <v>0</v>
      </c>
      <c r="D208" s="168">
        <f>E208+F208</f>
        <v>0</v>
      </c>
      <c r="E208" s="211">
        <f>COUNTIF(N208:AQ208,"W")+COUNTIF(N208:AQ208,"WL")+COUNTIF(N208:AQ208,"WLL")+COUNTIF(N208:AQ208,"WW")+COUNTIF(N208:AQ208,"WW")+COUNTIF(N208:AQ208,"WWL")+COUNTIF(N208:AQ208,"WWL")+COUNTIF(N208:AQ208,"WWW")+COUNTIF(N208:AQ208,"WWW")+COUNTIF(N208:AQ208,"WWW")</f>
        <v>0</v>
      </c>
      <c r="F208" s="211">
        <f>COUNTIF(N208:AQ208,"L")+COUNTIF(N208:AQ208,"WL")+COUNTIF(N208:AQ208,"WWL")+COUNTIF(N208:AQ208,"LL")+COUNTIF(N208:AQ208,"LL")+COUNTIF(N208:AQ208,"WLL")+COUNTIF(N208:AQ208,"WLL")+COUNTIF(N208:AQ208,"LLL")+COUNTIF(N208:AQ208,"LLL")+COUNTIF(N208:AQ208,"LLL")</f>
        <v>0</v>
      </c>
      <c r="G208" s="127">
        <f>E208-F208</f>
        <v>0</v>
      </c>
      <c r="H208" s="127" t="e">
        <f>SUM(E208/D208%)</f>
        <v>#DIV/0!</v>
      </c>
      <c r="I208" s="139">
        <v>-21</v>
      </c>
      <c r="J208" s="139">
        <v>-21</v>
      </c>
      <c r="K208" s="139" t="s">
        <v>43</v>
      </c>
      <c r="L208" s="139">
        <v>15</v>
      </c>
      <c r="M208" s="139">
        <v>16</v>
      </c>
      <c r="N208" s="144"/>
      <c r="O208" s="144"/>
      <c r="P208" s="144"/>
      <c r="Q208" s="144"/>
      <c r="R208" s="144"/>
      <c r="S208" s="144"/>
      <c r="T208" s="144"/>
      <c r="U208" s="144"/>
      <c r="V208" s="273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273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69"/>
      <c r="AS208" s="69"/>
      <c r="AT208" s="3"/>
      <c r="AU208" s="62"/>
      <c r="AV208" s="3"/>
      <c r="AW208" s="2"/>
      <c r="AX208" s="62"/>
      <c r="AY208" s="3"/>
      <c r="AZ208" s="62"/>
    </row>
    <row r="209" spans="1:52" s="190" customFormat="1" ht="34.5" customHeight="1" hidden="1">
      <c r="A209" s="179" t="s">
        <v>203</v>
      </c>
      <c r="B209" s="180" t="s">
        <v>147</v>
      </c>
      <c r="C209" s="181">
        <f t="shared" si="42"/>
        <v>0</v>
      </c>
      <c r="D209" s="182">
        <f t="shared" si="38"/>
        <v>0</v>
      </c>
      <c r="E209" s="224">
        <f t="shared" si="31"/>
        <v>0</v>
      </c>
      <c r="F209" s="224">
        <f t="shared" si="32"/>
        <v>0</v>
      </c>
      <c r="G209" s="183">
        <f t="shared" si="43"/>
        <v>0</v>
      </c>
      <c r="H209" s="183" t="e">
        <f t="shared" si="44"/>
        <v>#DIV/0!</v>
      </c>
      <c r="I209" s="184"/>
      <c r="J209" s="184"/>
      <c r="K209" s="184"/>
      <c r="L209" s="184"/>
      <c r="M209" s="184"/>
      <c r="N209" s="185"/>
      <c r="O209" s="185"/>
      <c r="P209" s="185"/>
      <c r="Q209" s="185"/>
      <c r="R209" s="185"/>
      <c r="S209" s="185"/>
      <c r="T209" s="185"/>
      <c r="U209" s="185"/>
      <c r="V209" s="271"/>
      <c r="W209" s="185"/>
      <c r="X209" s="185"/>
      <c r="Y209" s="185"/>
      <c r="Z209" s="185"/>
      <c r="AA209" s="185"/>
      <c r="AB209" s="192"/>
      <c r="AC209" s="185"/>
      <c r="AD209" s="185"/>
      <c r="AE209" s="185"/>
      <c r="AF209" s="185"/>
      <c r="AG209" s="185"/>
      <c r="AH209" s="271"/>
      <c r="AI209" s="185"/>
      <c r="AJ209" s="185"/>
      <c r="AK209" s="185"/>
      <c r="AL209" s="144"/>
      <c r="AM209" s="144"/>
      <c r="AN209" s="144"/>
      <c r="AO209" s="144"/>
      <c r="AP209" s="144"/>
      <c r="AQ209" s="144"/>
      <c r="AR209" s="186"/>
      <c r="AS209" s="186"/>
      <c r="AT209" s="187"/>
      <c r="AU209" s="188"/>
      <c r="AV209" s="187"/>
      <c r="AW209" s="189"/>
      <c r="AX209" s="188"/>
      <c r="AY209" s="187"/>
      <c r="AZ209" s="188"/>
    </row>
    <row r="210" spans="1:52" s="190" customFormat="1" ht="34.5" customHeight="1">
      <c r="A210" s="179" t="s">
        <v>89</v>
      </c>
      <c r="B210" s="180" t="s">
        <v>147</v>
      </c>
      <c r="C210" s="181">
        <f t="shared" si="42"/>
        <v>0</v>
      </c>
      <c r="D210" s="182">
        <f t="shared" si="38"/>
        <v>0</v>
      </c>
      <c r="E210" s="224">
        <f t="shared" si="31"/>
        <v>0</v>
      </c>
      <c r="F210" s="224">
        <f t="shared" si="32"/>
        <v>0</v>
      </c>
      <c r="G210" s="183">
        <f t="shared" si="43"/>
        <v>0</v>
      </c>
      <c r="H210" s="183" t="e">
        <f t="shared" si="44"/>
        <v>#DIV/0!</v>
      </c>
      <c r="I210" s="184"/>
      <c r="J210" s="184">
        <v>15</v>
      </c>
      <c r="K210" s="184">
        <v>19</v>
      </c>
      <c r="L210" s="184">
        <v>19</v>
      </c>
      <c r="M210" s="184">
        <v>19</v>
      </c>
      <c r="N210" s="185"/>
      <c r="O210" s="185"/>
      <c r="P210" s="185"/>
      <c r="Q210" s="185"/>
      <c r="R210" s="185"/>
      <c r="S210" s="185"/>
      <c r="T210" s="185"/>
      <c r="U210" s="185"/>
      <c r="V210" s="271"/>
      <c r="W210" s="185"/>
      <c r="X210" s="185"/>
      <c r="Y210" s="185"/>
      <c r="Z210" s="185"/>
      <c r="AA210" s="185"/>
      <c r="AB210" s="192"/>
      <c r="AC210" s="185"/>
      <c r="AD210" s="185"/>
      <c r="AE210" s="185"/>
      <c r="AF210" s="185"/>
      <c r="AG210" s="185"/>
      <c r="AH210" s="271"/>
      <c r="AI210" s="185"/>
      <c r="AJ210" s="185"/>
      <c r="AK210" s="185"/>
      <c r="AL210" s="144"/>
      <c r="AM210" s="144"/>
      <c r="AN210" s="144"/>
      <c r="AO210" s="144"/>
      <c r="AP210" s="144"/>
      <c r="AQ210" s="144"/>
      <c r="AR210" s="186"/>
      <c r="AS210" s="186"/>
      <c r="AT210" s="187"/>
      <c r="AU210" s="188"/>
      <c r="AV210" s="187"/>
      <c r="AW210" s="189"/>
      <c r="AX210" s="188"/>
      <c r="AY210" s="187"/>
      <c r="AZ210" s="188"/>
    </row>
    <row r="211" spans="1:52" s="190" customFormat="1" ht="34.5" customHeight="1">
      <c r="A211" s="179" t="s">
        <v>329</v>
      </c>
      <c r="B211" s="180" t="s">
        <v>147</v>
      </c>
      <c r="C211" s="181">
        <f t="shared" si="42"/>
        <v>0</v>
      </c>
      <c r="D211" s="182">
        <f aca="true" t="shared" si="45" ref="D211:D229">E211+F211</f>
        <v>0</v>
      </c>
      <c r="E211" s="224">
        <f t="shared" si="31"/>
        <v>0</v>
      </c>
      <c r="F211" s="224">
        <f t="shared" si="32"/>
        <v>0</v>
      </c>
      <c r="G211" s="183">
        <f t="shared" si="43"/>
        <v>0</v>
      </c>
      <c r="H211" s="183" t="e">
        <f t="shared" si="44"/>
        <v>#DIV/0!</v>
      </c>
      <c r="I211" s="184" t="s">
        <v>43</v>
      </c>
      <c r="J211" s="184">
        <v>15</v>
      </c>
      <c r="K211" s="184">
        <v>11</v>
      </c>
      <c r="L211" s="184">
        <v>11</v>
      </c>
      <c r="M211" s="184">
        <v>11</v>
      </c>
      <c r="N211" s="185"/>
      <c r="O211" s="192"/>
      <c r="P211" s="185"/>
      <c r="Q211" s="185"/>
      <c r="R211" s="185"/>
      <c r="S211" s="185"/>
      <c r="T211" s="185"/>
      <c r="U211" s="185"/>
      <c r="V211" s="271"/>
      <c r="W211" s="185"/>
      <c r="X211" s="185"/>
      <c r="Y211" s="185"/>
      <c r="Z211" s="185"/>
      <c r="AA211" s="185"/>
      <c r="AB211" s="192"/>
      <c r="AC211" s="185"/>
      <c r="AD211" s="185"/>
      <c r="AE211" s="185"/>
      <c r="AF211" s="185"/>
      <c r="AG211" s="185"/>
      <c r="AH211" s="271"/>
      <c r="AI211" s="185"/>
      <c r="AJ211" s="185"/>
      <c r="AK211" s="185"/>
      <c r="AL211" s="144"/>
      <c r="AM211" s="144"/>
      <c r="AN211" s="144"/>
      <c r="AO211" s="144"/>
      <c r="AP211" s="144"/>
      <c r="AQ211" s="144"/>
      <c r="AR211" s="186"/>
      <c r="AS211" s="186"/>
      <c r="AT211" s="187"/>
      <c r="AU211" s="188"/>
      <c r="AV211" s="187"/>
      <c r="AW211" s="189"/>
      <c r="AX211" s="188"/>
      <c r="AY211" s="187"/>
      <c r="AZ211" s="188"/>
    </row>
    <row r="212" spans="1:52" ht="34.5" customHeight="1">
      <c r="A212" s="179" t="s">
        <v>437</v>
      </c>
      <c r="B212" s="180" t="s">
        <v>147</v>
      </c>
      <c r="C212" s="167">
        <f>G212*0.66</f>
        <v>0</v>
      </c>
      <c r="D212" s="168">
        <f t="shared" si="45"/>
        <v>0</v>
      </c>
      <c r="E212" s="211">
        <f>COUNTIF(N212:AQ212,"W")+COUNTIF(N212:AQ212,"WL")+COUNTIF(N212:AQ212,"WLL")+COUNTIF(N212:AQ212,"WW")+COUNTIF(N212:AQ212,"WW")+COUNTIF(N212:AQ212,"WWL")+COUNTIF(N212:AQ212,"WWL")+COUNTIF(N212:AQ212,"WWW")+COUNTIF(N212:AQ212,"WWW")+COUNTIF(N212:AQ212,"WWW")</f>
        <v>0</v>
      </c>
      <c r="F212" s="211">
        <f>COUNTIF(N212:AQ212,"L")+COUNTIF(N212:AQ212,"WL")+COUNTIF(N212:AQ212,"WWL")+COUNTIF(N212:AQ212,"LL")+COUNTIF(N212:AQ212,"LL")+COUNTIF(N212:AQ212,"WLL")+COUNTIF(N212:AQ212,"WLL")+COUNTIF(N212:AQ212,"LLL")+COUNTIF(N212:AQ212,"LLL")+COUNTIF(N212:AQ212,"LLL")</f>
        <v>0</v>
      </c>
      <c r="G212" s="127">
        <f>E212-F212</f>
        <v>0</v>
      </c>
      <c r="H212" s="127" t="e">
        <f>SUM(E212/D212%)</f>
        <v>#DIV/0!</v>
      </c>
      <c r="I212" s="139">
        <v>-21</v>
      </c>
      <c r="J212" s="139">
        <v>-21</v>
      </c>
      <c r="K212" s="139">
        <v>-21</v>
      </c>
      <c r="L212" s="139">
        <v>15</v>
      </c>
      <c r="M212" s="139">
        <v>14</v>
      </c>
      <c r="N212" s="144"/>
      <c r="O212" s="144"/>
      <c r="P212" s="144"/>
      <c r="Q212" s="144"/>
      <c r="R212" s="144"/>
      <c r="S212" s="144"/>
      <c r="T212" s="144"/>
      <c r="U212" s="144"/>
      <c r="V212" s="273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273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69"/>
      <c r="AS212" s="69"/>
      <c r="AT212" s="3"/>
      <c r="AU212" s="62"/>
      <c r="AV212" s="3"/>
      <c r="AW212" s="2"/>
      <c r="AX212" s="62"/>
      <c r="AY212" s="3"/>
      <c r="AZ212" s="62"/>
    </row>
    <row r="213" spans="1:52" s="190" customFormat="1" ht="34.5" customHeight="1">
      <c r="A213" s="179" t="s">
        <v>203</v>
      </c>
      <c r="B213" s="180" t="s">
        <v>147</v>
      </c>
      <c r="C213" s="181">
        <f>G213*0.66</f>
        <v>0</v>
      </c>
      <c r="D213" s="182">
        <f t="shared" si="45"/>
        <v>0</v>
      </c>
      <c r="E213" s="224">
        <f>COUNTIF(N213:AQ213,"W")+COUNTIF(N213:AQ213,"WL")+COUNTIF(N213:AQ213,"WLL")+COUNTIF(N213:AQ213,"WW")+COUNTIF(N213:AQ213,"WW")+COUNTIF(N213:AQ213,"WWL")+COUNTIF(N213:AQ213,"WWL")+COUNTIF(N213:AQ213,"WWW")+COUNTIF(N213:AQ213,"WWW")+COUNTIF(N213:AQ213,"WWW")</f>
        <v>0</v>
      </c>
      <c r="F213" s="224">
        <f>COUNTIF(N213:AQ213,"L")+COUNTIF(N213:AQ213,"WL")+COUNTIF(N213:AQ213,"WWL")+COUNTIF(N213:AQ213,"LL")+COUNTIF(N213:AQ213,"LL")+COUNTIF(N213:AQ213,"WLL")+COUNTIF(N213:AQ213,"WLL")+COUNTIF(N213:AQ213,"LLL")+COUNTIF(N213:AQ213,"LLL")+COUNTIF(N213:AQ213,"LLL")</f>
        <v>0</v>
      </c>
      <c r="G213" s="183">
        <f>E213-F213</f>
        <v>0</v>
      </c>
      <c r="H213" s="183" t="e">
        <f>SUM(E213/D213%)</f>
        <v>#DIV/0!</v>
      </c>
      <c r="I213" s="184"/>
      <c r="J213" s="184"/>
      <c r="K213" s="184">
        <v>19</v>
      </c>
      <c r="L213" s="184">
        <v>19</v>
      </c>
      <c r="M213" s="184">
        <v>19</v>
      </c>
      <c r="N213" s="185"/>
      <c r="O213" s="185"/>
      <c r="P213" s="185"/>
      <c r="Q213" s="185"/>
      <c r="R213" s="185"/>
      <c r="S213" s="185"/>
      <c r="T213" s="185"/>
      <c r="U213" s="185"/>
      <c r="V213" s="271"/>
      <c r="W213" s="185"/>
      <c r="X213" s="185"/>
      <c r="Y213" s="185"/>
      <c r="Z213" s="185"/>
      <c r="AA213" s="185"/>
      <c r="AB213" s="192"/>
      <c r="AC213" s="185"/>
      <c r="AD213" s="185"/>
      <c r="AE213" s="185"/>
      <c r="AF213" s="185"/>
      <c r="AG213" s="185"/>
      <c r="AH213" s="271"/>
      <c r="AI213" s="185"/>
      <c r="AJ213" s="185"/>
      <c r="AK213" s="185"/>
      <c r="AL213" s="144"/>
      <c r="AM213" s="144"/>
      <c r="AN213" s="144"/>
      <c r="AO213" s="144"/>
      <c r="AP213" s="144"/>
      <c r="AQ213" s="144"/>
      <c r="AR213" s="186"/>
      <c r="AS213" s="186"/>
      <c r="AT213" s="187"/>
      <c r="AU213" s="188"/>
      <c r="AV213" s="187"/>
      <c r="AW213" s="189"/>
      <c r="AX213" s="188"/>
      <c r="AY213" s="187"/>
      <c r="AZ213" s="188"/>
    </row>
    <row r="214" spans="1:52" ht="34.5" customHeight="1">
      <c r="A214" s="179" t="s">
        <v>360</v>
      </c>
      <c r="B214" s="180" t="s">
        <v>147</v>
      </c>
      <c r="C214" s="167">
        <f>G214*0.66</f>
        <v>0</v>
      </c>
      <c r="D214" s="168">
        <f t="shared" si="45"/>
        <v>0</v>
      </c>
      <c r="E214" s="211">
        <f>COUNTIF(N214:AQ214,"W")+COUNTIF(N214:AQ214,"WL")+COUNTIF(N214:AQ214,"WLL")+COUNTIF(N214:AQ214,"WW")+COUNTIF(N214:AQ214,"WW")+COUNTIF(N214:AQ214,"WWL")+COUNTIF(N214:AQ214,"WWL")+COUNTIF(N214:AQ214,"WWW")+COUNTIF(N214:AQ214,"WWW")+COUNTIF(N214:AQ214,"WWW")</f>
        <v>0</v>
      </c>
      <c r="F214" s="211">
        <f>COUNTIF(N214:AQ214,"L")+COUNTIF(N214:AQ214,"WL")+COUNTIF(N214:AQ214,"WWL")+COUNTIF(N214:AQ214,"LL")+COUNTIF(N214:AQ214,"LL")+COUNTIF(N214:AQ214,"WLL")+COUNTIF(N214:AQ214,"WLL")+COUNTIF(N214:AQ214,"LLL")+COUNTIF(N214:AQ214,"LLL")+COUNTIF(N214:AQ214,"LLL")</f>
        <v>0</v>
      </c>
      <c r="G214" s="127">
        <f>E214-F214</f>
        <v>0</v>
      </c>
      <c r="H214" s="127" t="e">
        <f>SUM(E214/D214%)</f>
        <v>#DIV/0!</v>
      </c>
      <c r="I214" s="139" t="s">
        <v>43</v>
      </c>
      <c r="J214" s="139">
        <v>15</v>
      </c>
      <c r="K214" s="139">
        <v>18</v>
      </c>
      <c r="L214" s="139">
        <v>18</v>
      </c>
      <c r="M214" s="139">
        <v>18</v>
      </c>
      <c r="N214" s="144"/>
      <c r="O214" s="144"/>
      <c r="P214" s="144"/>
      <c r="Q214" s="144"/>
      <c r="R214" s="144"/>
      <c r="S214" s="144"/>
      <c r="T214" s="144"/>
      <c r="U214" s="144"/>
      <c r="V214" s="273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273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69"/>
      <c r="AS214" s="69"/>
      <c r="AT214" s="3"/>
      <c r="AU214" s="62"/>
      <c r="AV214" s="3"/>
      <c r="AW214" s="2"/>
      <c r="AX214" s="62"/>
      <c r="AY214" s="3"/>
      <c r="AZ214" s="62"/>
    </row>
    <row r="215" spans="1:52" s="190" customFormat="1" ht="34.5" customHeight="1">
      <c r="A215" s="179" t="s">
        <v>379</v>
      </c>
      <c r="B215" s="180" t="s">
        <v>147</v>
      </c>
      <c r="C215" s="181">
        <f>G215*0.66</f>
        <v>0</v>
      </c>
      <c r="D215" s="182">
        <f t="shared" si="45"/>
        <v>0</v>
      </c>
      <c r="E215" s="224">
        <f>COUNTIF(N215:AQ215,"W")+COUNTIF(N215:AQ215,"WL")+COUNTIF(N215:AQ215,"WLL")+COUNTIF(N215:AQ215,"WW")+COUNTIF(N215:AQ215,"WW")+COUNTIF(N215:AQ215,"WWL")+COUNTIF(N215:AQ215,"WWL")+COUNTIF(N215:AQ215,"WWW")+COUNTIF(N215:AQ215,"WWW")+COUNTIF(N215:AQ215,"WWW")</f>
        <v>0</v>
      </c>
      <c r="F215" s="224">
        <f>COUNTIF(N215:AQ215,"L")+COUNTIF(N215:AQ215,"WL")+COUNTIF(N215:AQ215,"WWL")+COUNTIF(N215:AQ215,"LL")+COUNTIF(N215:AQ215,"LL")+COUNTIF(N215:AQ215,"WLL")+COUNTIF(N215:AQ215,"WLL")+COUNTIF(N215:AQ215,"LLL")+COUNTIF(N215:AQ215,"LLL")+COUNTIF(N215:AQ215,"LLL")</f>
        <v>0</v>
      </c>
      <c r="G215" s="183">
        <f>E215-F215</f>
        <v>0</v>
      </c>
      <c r="H215" s="183" t="e">
        <f>SUM(E215/D215%)</f>
        <v>#DIV/0!</v>
      </c>
      <c r="I215" s="184"/>
      <c r="J215" s="184"/>
      <c r="K215" s="184"/>
      <c r="L215" s="184">
        <v>-10</v>
      </c>
      <c r="M215" s="184">
        <v>-10</v>
      </c>
      <c r="N215" s="185"/>
      <c r="O215" s="185"/>
      <c r="P215" s="185"/>
      <c r="Q215" s="185"/>
      <c r="R215" s="185"/>
      <c r="S215" s="185"/>
      <c r="T215" s="185"/>
      <c r="U215" s="185"/>
      <c r="V215" s="271"/>
      <c r="W215" s="185"/>
      <c r="X215" s="185"/>
      <c r="Y215" s="185"/>
      <c r="Z215" s="185"/>
      <c r="AA215" s="185"/>
      <c r="AB215" s="192"/>
      <c r="AC215" s="185"/>
      <c r="AD215" s="185"/>
      <c r="AE215" s="185"/>
      <c r="AF215" s="185"/>
      <c r="AG215" s="185"/>
      <c r="AH215" s="271"/>
      <c r="AI215" s="185"/>
      <c r="AJ215" s="185"/>
      <c r="AK215" s="185"/>
      <c r="AL215" s="144"/>
      <c r="AM215" s="144"/>
      <c r="AN215" s="144"/>
      <c r="AO215" s="144"/>
      <c r="AP215" s="144"/>
      <c r="AQ215" s="144"/>
      <c r="AR215" s="186"/>
      <c r="AS215" s="186"/>
      <c r="AT215" s="187"/>
      <c r="AU215" s="188"/>
      <c r="AV215" s="187"/>
      <c r="AW215" s="189"/>
      <c r="AX215" s="188"/>
      <c r="AY215" s="187"/>
      <c r="AZ215" s="188"/>
    </row>
    <row r="216" spans="1:52" s="190" customFormat="1" ht="34.5" customHeight="1" hidden="1">
      <c r="A216" s="179" t="s">
        <v>201</v>
      </c>
      <c r="B216" s="180" t="s">
        <v>147</v>
      </c>
      <c r="C216" s="181">
        <f t="shared" si="42"/>
        <v>0</v>
      </c>
      <c r="D216" s="182">
        <f t="shared" si="45"/>
        <v>0</v>
      </c>
      <c r="E216" s="224">
        <f t="shared" si="31"/>
        <v>0</v>
      </c>
      <c r="F216" s="224">
        <f t="shared" si="32"/>
        <v>0</v>
      </c>
      <c r="G216" s="183">
        <f t="shared" si="43"/>
        <v>0</v>
      </c>
      <c r="H216" s="183" t="e">
        <f t="shared" si="44"/>
        <v>#DIV/0!</v>
      </c>
      <c r="I216" s="184"/>
      <c r="J216" s="184"/>
      <c r="K216" s="184"/>
      <c r="L216" s="184"/>
      <c r="M216" s="184"/>
      <c r="N216" s="185"/>
      <c r="O216" s="185"/>
      <c r="P216" s="185"/>
      <c r="Q216" s="185"/>
      <c r="R216" s="185"/>
      <c r="S216" s="185"/>
      <c r="T216" s="185"/>
      <c r="U216" s="185"/>
      <c r="V216" s="271"/>
      <c r="W216" s="185"/>
      <c r="X216" s="185"/>
      <c r="Y216" s="185"/>
      <c r="Z216" s="185"/>
      <c r="AA216" s="185"/>
      <c r="AB216" s="192"/>
      <c r="AC216" s="185"/>
      <c r="AD216" s="185"/>
      <c r="AE216" s="185"/>
      <c r="AF216" s="185"/>
      <c r="AG216" s="185"/>
      <c r="AH216" s="271"/>
      <c r="AI216" s="185"/>
      <c r="AJ216" s="185"/>
      <c r="AK216" s="185"/>
      <c r="AL216" s="144"/>
      <c r="AM216" s="144"/>
      <c r="AN216" s="144"/>
      <c r="AO216" s="144"/>
      <c r="AP216" s="144"/>
      <c r="AQ216" s="144"/>
      <c r="AR216" s="186"/>
      <c r="AS216" s="186"/>
      <c r="AT216" s="187"/>
      <c r="AU216" s="188"/>
      <c r="AV216" s="187"/>
      <c r="AW216" s="189"/>
      <c r="AX216" s="188"/>
      <c r="AY216" s="187"/>
      <c r="AZ216" s="188"/>
    </row>
    <row r="217" spans="1:52" ht="34.5" customHeight="1">
      <c r="A217" s="179" t="s">
        <v>436</v>
      </c>
      <c r="B217" s="180" t="s">
        <v>147</v>
      </c>
      <c r="C217" s="167">
        <f>G217*0.66</f>
        <v>0</v>
      </c>
      <c r="D217" s="168">
        <f t="shared" si="45"/>
        <v>0</v>
      </c>
      <c r="E217" s="211">
        <f>COUNTIF(N217:AQ217,"W")+COUNTIF(N217:AQ217,"WL")+COUNTIF(N217:AQ217,"WLL")+COUNTIF(N217:AQ217,"WW")+COUNTIF(N217:AQ217,"WW")+COUNTIF(N217:AQ217,"WWL")+COUNTIF(N217:AQ217,"WWL")+COUNTIF(N217:AQ217,"WWW")+COUNTIF(N217:AQ217,"WWW")+COUNTIF(N217:AQ217,"WWW")</f>
        <v>0</v>
      </c>
      <c r="F217" s="211">
        <f>COUNTIF(N217:AQ217,"L")+COUNTIF(N217:AQ217,"WL")+COUNTIF(N217:AQ217,"WWL")+COUNTIF(N217:AQ217,"LL")+COUNTIF(N217:AQ217,"LL")+COUNTIF(N217:AQ217,"WLL")+COUNTIF(N217:AQ217,"WLL")+COUNTIF(N217:AQ217,"LLL")+COUNTIF(N217:AQ217,"LLL")+COUNTIF(N217:AQ217,"LLL")</f>
        <v>0</v>
      </c>
      <c r="G217" s="127">
        <f>E217-F217</f>
        <v>0</v>
      </c>
      <c r="H217" s="127" t="e">
        <f>SUM(E217/D217%)</f>
        <v>#DIV/0!</v>
      </c>
      <c r="I217" s="139">
        <v>-21</v>
      </c>
      <c r="J217" s="139">
        <v>-21</v>
      </c>
      <c r="K217" s="139">
        <v>-21</v>
      </c>
      <c r="L217" s="139">
        <v>15</v>
      </c>
      <c r="M217" s="139">
        <v>21</v>
      </c>
      <c r="N217" s="144"/>
      <c r="O217" s="144"/>
      <c r="P217" s="144"/>
      <c r="Q217" s="144"/>
      <c r="R217" s="144"/>
      <c r="S217" s="144"/>
      <c r="T217" s="144"/>
      <c r="U217" s="144"/>
      <c r="V217" s="273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273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69"/>
      <c r="AS217" s="69"/>
      <c r="AT217" s="3"/>
      <c r="AU217" s="62"/>
      <c r="AV217" s="3"/>
      <c r="AW217" s="2"/>
      <c r="AX217" s="62"/>
      <c r="AY217" s="3"/>
      <c r="AZ217" s="62"/>
    </row>
    <row r="218" spans="1:52" s="266" customFormat="1" ht="34.5" customHeight="1" thickBot="1">
      <c r="A218" s="239" t="s">
        <v>150</v>
      </c>
      <c r="B218" s="240" t="s">
        <v>147</v>
      </c>
      <c r="C218" s="199">
        <f t="shared" si="42"/>
        <v>0</v>
      </c>
      <c r="D218" s="200">
        <f t="shared" si="45"/>
        <v>0</v>
      </c>
      <c r="E218" s="246">
        <f t="shared" si="31"/>
        <v>0</v>
      </c>
      <c r="F218" s="246">
        <f t="shared" si="32"/>
        <v>0</v>
      </c>
      <c r="G218" s="201">
        <f t="shared" si="43"/>
        <v>0</v>
      </c>
      <c r="H218" s="201" t="e">
        <f t="shared" si="44"/>
        <v>#DIV/0!</v>
      </c>
      <c r="I218" s="261">
        <v>25</v>
      </c>
      <c r="J218" s="261">
        <v>26</v>
      </c>
      <c r="K218" s="261">
        <v>26</v>
      </c>
      <c r="L218" s="261">
        <v>26</v>
      </c>
      <c r="M218" s="261">
        <v>26</v>
      </c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74"/>
      <c r="AI218" s="262"/>
      <c r="AJ218" s="262"/>
      <c r="AK218" s="262"/>
      <c r="AL218" s="203"/>
      <c r="AM218" s="203"/>
      <c r="AN218" s="203"/>
      <c r="AO218" s="203"/>
      <c r="AP218" s="203"/>
      <c r="AQ218" s="203"/>
      <c r="AR218" s="204"/>
      <c r="AS218" s="204"/>
      <c r="AT218" s="263"/>
      <c r="AU218" s="264"/>
      <c r="AV218" s="263"/>
      <c r="AW218" s="265"/>
      <c r="AX218" s="264"/>
      <c r="AY218" s="263"/>
      <c r="AZ218" s="264"/>
    </row>
    <row r="219" spans="1:52" ht="34.5" customHeight="1" thickTop="1">
      <c r="A219" s="126" t="s">
        <v>126</v>
      </c>
      <c r="B219" s="166" t="s">
        <v>102</v>
      </c>
      <c r="C219" s="167">
        <f t="shared" si="42"/>
        <v>0</v>
      </c>
      <c r="D219" s="168">
        <f t="shared" si="45"/>
        <v>0</v>
      </c>
      <c r="E219" s="211">
        <f aca="true" t="shared" si="46" ref="E219:E286">COUNTIF(N219:AQ219,"W")+COUNTIF(N219:AQ219,"WL")+COUNTIF(N219:AQ219,"WLL")+COUNTIF(N219:AQ219,"WW")+COUNTIF(N219:AQ219,"WW")+COUNTIF(N219:AQ219,"WWL")+COUNTIF(N219:AQ219,"WWL")+COUNTIF(N219:AQ219,"WWW")+COUNTIF(N219:AQ219,"WWW")+COUNTIF(N219:AQ219,"WWW")</f>
        <v>0</v>
      </c>
      <c r="F219" s="211">
        <f aca="true" t="shared" si="47" ref="F219:F286">COUNTIF(N219:AQ219,"L")+COUNTIF(N219:AQ219,"WL")+COUNTIF(N219:AQ219,"WWL")+COUNTIF(N219:AQ219,"LL")+COUNTIF(N219:AQ219,"LL")+COUNTIF(N219:AQ219,"WLL")+COUNTIF(N219:AQ219,"WLL")+COUNTIF(N219:AQ219,"LLL")+COUNTIF(N219:AQ219,"LLL")+COUNTIF(N219:AQ219,"LLL")</f>
        <v>0</v>
      </c>
      <c r="G219" s="127">
        <f t="shared" si="43"/>
        <v>0</v>
      </c>
      <c r="H219" s="127" t="e">
        <f t="shared" si="44"/>
        <v>#DIV/0!</v>
      </c>
      <c r="I219" s="139">
        <v>19</v>
      </c>
      <c r="J219" s="139">
        <v>17</v>
      </c>
      <c r="K219" s="139">
        <v>17</v>
      </c>
      <c r="L219" s="139">
        <v>17</v>
      </c>
      <c r="M219" s="139">
        <v>17</v>
      </c>
      <c r="N219" s="144"/>
      <c r="O219" s="144"/>
      <c r="P219" s="144"/>
      <c r="Q219" s="144"/>
      <c r="R219" s="144"/>
      <c r="S219" s="144"/>
      <c r="T219" s="144"/>
      <c r="U219" s="144"/>
      <c r="V219" s="273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273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69"/>
      <c r="AS219" s="69"/>
      <c r="AT219" s="3"/>
      <c r="AU219" s="62"/>
      <c r="AV219" s="3"/>
      <c r="AW219" s="2"/>
      <c r="AX219" s="62"/>
      <c r="AY219" s="3"/>
      <c r="AZ219" s="62"/>
    </row>
    <row r="220" spans="1:52" ht="34.5" customHeight="1">
      <c r="A220" s="178" t="s">
        <v>287</v>
      </c>
      <c r="B220" s="166" t="s">
        <v>102</v>
      </c>
      <c r="C220" s="167">
        <f>G220*0.66</f>
        <v>-0.66</v>
      </c>
      <c r="D220" s="168">
        <f>E220+F220</f>
        <v>1</v>
      </c>
      <c r="E220" s="211">
        <f>COUNTIF(N220:AQ220,"W")+COUNTIF(N220:AQ220,"WL")+COUNTIF(N220:AQ220,"WLL")+COUNTIF(N220:AQ220,"WW")+COUNTIF(N220:AQ220,"WW")+COUNTIF(N220:AQ220,"WWL")+COUNTIF(N220:AQ220,"WWL")+COUNTIF(N220:AQ220,"WWW")+COUNTIF(N220:AQ220,"WWW")+COUNTIF(N220:AQ220,"WWW")</f>
        <v>0</v>
      </c>
      <c r="F220" s="211">
        <f>COUNTIF(N220:AQ220,"L")+COUNTIF(N220:AQ220,"WL")+COUNTIF(N220:AQ220,"WWL")+COUNTIF(N220:AQ220,"LL")+COUNTIF(N220:AQ220,"LL")+COUNTIF(N220:AQ220,"WLL")+COUNTIF(N220:AQ220,"WLL")+COUNTIF(N220:AQ220,"LLL")+COUNTIF(N220:AQ220,"LLL")+COUNTIF(N220:AQ220,"LLL")</f>
        <v>1</v>
      </c>
      <c r="G220" s="127">
        <f>E220-F220</f>
        <v>-1</v>
      </c>
      <c r="H220" s="127">
        <f>SUM(E220/D220%)</f>
        <v>0</v>
      </c>
      <c r="I220" s="139">
        <v>-18</v>
      </c>
      <c r="J220" s="139">
        <v>-17</v>
      </c>
      <c r="K220" s="139">
        <v>-17</v>
      </c>
      <c r="L220" s="139">
        <v>-17</v>
      </c>
      <c r="M220" s="139">
        <v>-16</v>
      </c>
      <c r="N220" s="144"/>
      <c r="O220" s="144"/>
      <c r="P220" s="144"/>
      <c r="Q220" s="144"/>
      <c r="R220" s="144" t="s">
        <v>11</v>
      </c>
      <c r="S220" s="144"/>
      <c r="T220" s="144"/>
      <c r="U220" s="144"/>
      <c r="V220" s="273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273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69"/>
      <c r="AS220" s="69"/>
      <c r="AT220" s="3"/>
      <c r="AU220" s="62"/>
      <c r="AV220" s="3"/>
      <c r="AW220" s="2"/>
      <c r="AX220" s="62"/>
      <c r="AY220" s="3"/>
      <c r="AZ220" s="62"/>
    </row>
    <row r="221" spans="1:52" s="190" customFormat="1" ht="34.5" customHeight="1">
      <c r="A221" s="126" t="s">
        <v>481</v>
      </c>
      <c r="B221" s="180" t="s">
        <v>102</v>
      </c>
      <c r="C221" s="181">
        <f t="shared" si="42"/>
        <v>1.32</v>
      </c>
      <c r="D221" s="182">
        <f t="shared" si="45"/>
        <v>18</v>
      </c>
      <c r="E221" s="224">
        <f t="shared" si="46"/>
        <v>10</v>
      </c>
      <c r="F221" s="224">
        <f t="shared" si="47"/>
        <v>8</v>
      </c>
      <c r="G221" s="183">
        <f t="shared" si="43"/>
        <v>2</v>
      </c>
      <c r="H221" s="183">
        <f t="shared" si="44"/>
        <v>55.55555555555556</v>
      </c>
      <c r="I221" s="184"/>
      <c r="J221" s="184"/>
      <c r="K221" s="184"/>
      <c r="L221" s="184"/>
      <c r="M221" s="184">
        <v>-2</v>
      </c>
      <c r="N221" s="185" t="s">
        <v>11</v>
      </c>
      <c r="O221" s="185" t="s">
        <v>10</v>
      </c>
      <c r="P221" s="185" t="s">
        <v>10</v>
      </c>
      <c r="Q221" s="185"/>
      <c r="R221" s="185"/>
      <c r="S221" s="185"/>
      <c r="T221" s="185" t="s">
        <v>10</v>
      </c>
      <c r="U221" s="185"/>
      <c r="V221" s="271"/>
      <c r="W221" s="185" t="s">
        <v>11</v>
      </c>
      <c r="X221" s="185" t="s">
        <v>10</v>
      </c>
      <c r="Y221" s="185" t="s">
        <v>10</v>
      </c>
      <c r="Z221" s="185"/>
      <c r="AA221" s="185"/>
      <c r="AB221" s="192" t="s">
        <v>11</v>
      </c>
      <c r="AC221" s="185" t="s">
        <v>11</v>
      </c>
      <c r="AD221" s="185" t="s">
        <v>10</v>
      </c>
      <c r="AE221" s="185" t="s">
        <v>10</v>
      </c>
      <c r="AF221" s="185" t="s">
        <v>10</v>
      </c>
      <c r="AG221" s="185" t="s">
        <v>11</v>
      </c>
      <c r="AH221" s="271"/>
      <c r="AI221" s="185" t="s">
        <v>10</v>
      </c>
      <c r="AJ221" s="185" t="s">
        <v>11</v>
      </c>
      <c r="AK221" s="185" t="s">
        <v>11</v>
      </c>
      <c r="AL221" s="144" t="s">
        <v>10</v>
      </c>
      <c r="AM221" s="144" t="s">
        <v>11</v>
      </c>
      <c r="AN221" s="144"/>
      <c r="AO221" s="144"/>
      <c r="AP221" s="144"/>
      <c r="AQ221" s="144"/>
      <c r="AR221" s="186"/>
      <c r="AS221" s="186"/>
      <c r="AT221" s="187"/>
      <c r="AU221" s="188"/>
      <c r="AV221" s="187"/>
      <c r="AW221" s="189"/>
      <c r="AX221" s="188"/>
      <c r="AY221" s="187"/>
      <c r="AZ221" s="188"/>
    </row>
    <row r="222" spans="1:52" s="195" customFormat="1" ht="34.5" customHeight="1">
      <c r="A222" s="126" t="s">
        <v>270</v>
      </c>
      <c r="B222" s="166" t="s">
        <v>102</v>
      </c>
      <c r="C222" s="167">
        <f t="shared" si="42"/>
        <v>-0.66</v>
      </c>
      <c r="D222" s="168">
        <f t="shared" si="45"/>
        <v>23</v>
      </c>
      <c r="E222" s="211">
        <f>COUNTIF(N222:AQ222,"W")+COUNTIF(N222:AQ222,"WL")+COUNTIF(N222:AQ222,"WLL")+COUNTIF(N222:AQ222,"WW")+COUNTIF(N222:AQ222,"WW")+COUNTIF(N222:AQ222,"WWL")+COUNTIF(N222:AQ222,"WWL")+COUNTIF(N222:AQ222,"WWW")+COUNTIF(N222:AQ222,"WWW")+COUNTIF(N222:AQ222,"WWW")</f>
        <v>11</v>
      </c>
      <c r="F222" s="211">
        <f>COUNTIF(N222:AQ222,"L")+COUNTIF(N222:AQ222,"WL")+COUNTIF(N222:AQ222,"WWL")+COUNTIF(N222:AQ222,"LL")+COUNTIF(N222:AQ222,"LL")+COUNTIF(N222:AQ222,"WLL")+COUNTIF(N222:AQ222,"WLL")+COUNTIF(N222:AQ222,"LLL")+COUNTIF(N222:AQ222,"LLL")+COUNTIF(N222:AQ222,"LLL")</f>
        <v>12</v>
      </c>
      <c r="G222" s="127">
        <f t="shared" si="43"/>
        <v>-1</v>
      </c>
      <c r="H222" s="127">
        <f t="shared" si="44"/>
        <v>47.826086956521735</v>
      </c>
      <c r="I222" s="191">
        <v>13</v>
      </c>
      <c r="J222" s="191">
        <v>6</v>
      </c>
      <c r="K222" s="191">
        <v>3</v>
      </c>
      <c r="L222" s="191">
        <v>-2</v>
      </c>
      <c r="M222" s="191">
        <v>-2</v>
      </c>
      <c r="N222" s="192" t="s">
        <v>10</v>
      </c>
      <c r="O222" s="192" t="s">
        <v>10</v>
      </c>
      <c r="P222" s="192" t="s">
        <v>10</v>
      </c>
      <c r="Q222" s="192" t="s">
        <v>10</v>
      </c>
      <c r="R222" s="192" t="s">
        <v>10</v>
      </c>
      <c r="S222" s="192"/>
      <c r="T222" s="192" t="s">
        <v>11</v>
      </c>
      <c r="U222" s="192" t="s">
        <v>11</v>
      </c>
      <c r="V222" s="271" t="s">
        <v>11</v>
      </c>
      <c r="W222" s="192" t="s">
        <v>10</v>
      </c>
      <c r="X222" s="192" t="s">
        <v>10</v>
      </c>
      <c r="Y222" s="192" t="s">
        <v>11</v>
      </c>
      <c r="Z222" s="192" t="s">
        <v>10</v>
      </c>
      <c r="AA222" s="192"/>
      <c r="AB222" s="192" t="s">
        <v>11</v>
      </c>
      <c r="AC222" s="192" t="s">
        <v>11</v>
      </c>
      <c r="AD222" s="192" t="s">
        <v>11</v>
      </c>
      <c r="AE222" s="192" t="s">
        <v>11</v>
      </c>
      <c r="AF222" s="192" t="s">
        <v>11</v>
      </c>
      <c r="AG222" s="192" t="s">
        <v>10</v>
      </c>
      <c r="AH222" s="271"/>
      <c r="AI222" s="192" t="s">
        <v>10</v>
      </c>
      <c r="AJ222" s="192" t="s">
        <v>11</v>
      </c>
      <c r="AK222" s="192" t="s">
        <v>10</v>
      </c>
      <c r="AL222" s="144" t="s">
        <v>11</v>
      </c>
      <c r="AM222" s="144" t="s">
        <v>11</v>
      </c>
      <c r="AN222" s="144"/>
      <c r="AO222" s="144"/>
      <c r="AP222" s="144"/>
      <c r="AQ222" s="144"/>
      <c r="AR222" s="69"/>
      <c r="AS222" s="69"/>
      <c r="AT222" s="63"/>
      <c r="AU222" s="193"/>
      <c r="AV222" s="63"/>
      <c r="AW222" s="194"/>
      <c r="AX222" s="193"/>
      <c r="AY222" s="63"/>
      <c r="AZ222" s="193"/>
    </row>
    <row r="223" spans="1:52" s="195" customFormat="1" ht="34.5" customHeight="1">
      <c r="A223" s="126" t="s">
        <v>484</v>
      </c>
      <c r="B223" s="166" t="s">
        <v>102</v>
      </c>
      <c r="C223" s="167">
        <f t="shared" si="42"/>
        <v>1.32</v>
      </c>
      <c r="D223" s="168">
        <f t="shared" si="45"/>
        <v>4</v>
      </c>
      <c r="E223" s="211">
        <f t="shared" si="46"/>
        <v>3</v>
      </c>
      <c r="F223" s="211">
        <f t="shared" si="47"/>
        <v>1</v>
      </c>
      <c r="G223" s="127">
        <f t="shared" si="43"/>
        <v>2</v>
      </c>
      <c r="H223" s="127">
        <f t="shared" si="44"/>
        <v>75</v>
      </c>
      <c r="I223" s="191">
        <v>11</v>
      </c>
      <c r="J223" s="191">
        <v>12</v>
      </c>
      <c r="K223" s="191">
        <v>13</v>
      </c>
      <c r="L223" s="191">
        <v>13</v>
      </c>
      <c r="M223" s="191">
        <v>13</v>
      </c>
      <c r="N223" s="192" t="s">
        <v>43</v>
      </c>
      <c r="O223" s="192" t="s">
        <v>10</v>
      </c>
      <c r="P223" s="192"/>
      <c r="Q223" s="192"/>
      <c r="R223" s="192"/>
      <c r="S223" s="192"/>
      <c r="T223" s="192"/>
      <c r="U223" s="192" t="s">
        <v>10</v>
      </c>
      <c r="V223" s="271" t="s">
        <v>11</v>
      </c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 t="s">
        <v>10</v>
      </c>
      <c r="AH223" s="271"/>
      <c r="AI223" s="192"/>
      <c r="AJ223" s="192"/>
      <c r="AK223" s="192"/>
      <c r="AL223" s="144"/>
      <c r="AM223" s="144"/>
      <c r="AN223" s="144"/>
      <c r="AO223" s="144"/>
      <c r="AP223" s="144"/>
      <c r="AQ223" s="144"/>
      <c r="AR223" s="69"/>
      <c r="AS223" s="69"/>
      <c r="AT223" s="63"/>
      <c r="AU223" s="193"/>
      <c r="AV223" s="63"/>
      <c r="AW223" s="194"/>
      <c r="AX223" s="193"/>
      <c r="AY223" s="63"/>
      <c r="AZ223" s="193"/>
    </row>
    <row r="224" spans="1:52" ht="34.5" customHeight="1">
      <c r="A224" s="179" t="s">
        <v>128</v>
      </c>
      <c r="B224" s="166" t="s">
        <v>102</v>
      </c>
      <c r="C224" s="167">
        <f t="shared" si="42"/>
        <v>0.66</v>
      </c>
      <c r="D224" s="168">
        <f t="shared" si="45"/>
        <v>1</v>
      </c>
      <c r="E224" s="211">
        <f t="shared" si="46"/>
        <v>1</v>
      </c>
      <c r="F224" s="211">
        <f t="shared" si="47"/>
        <v>0</v>
      </c>
      <c r="G224" s="127">
        <f t="shared" si="43"/>
        <v>1</v>
      </c>
      <c r="H224" s="127">
        <f t="shared" si="44"/>
        <v>100</v>
      </c>
      <c r="I224" s="139">
        <v>19</v>
      </c>
      <c r="J224" s="139">
        <v>14</v>
      </c>
      <c r="K224" s="139">
        <v>14</v>
      </c>
      <c r="L224" s="139">
        <v>14</v>
      </c>
      <c r="M224" s="139">
        <v>14</v>
      </c>
      <c r="N224" s="144"/>
      <c r="O224" s="144"/>
      <c r="P224" s="144"/>
      <c r="Q224" s="144"/>
      <c r="R224" s="144"/>
      <c r="S224" s="144"/>
      <c r="T224" s="144"/>
      <c r="U224" s="144"/>
      <c r="V224" s="273"/>
      <c r="W224" s="144"/>
      <c r="X224" s="144" t="s">
        <v>10</v>
      </c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273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69"/>
      <c r="AS224" s="69"/>
      <c r="AT224" s="3"/>
      <c r="AU224" s="62"/>
      <c r="AV224" s="3"/>
      <c r="AW224" s="2"/>
      <c r="AX224" s="62"/>
      <c r="AY224" s="3"/>
      <c r="AZ224" s="62"/>
    </row>
    <row r="225" spans="1:52" s="190" customFormat="1" ht="34.5" customHeight="1" hidden="1">
      <c r="A225" s="179" t="s">
        <v>211</v>
      </c>
      <c r="B225" s="180" t="s">
        <v>102</v>
      </c>
      <c r="C225" s="181">
        <f t="shared" si="42"/>
        <v>0</v>
      </c>
      <c r="D225" s="182">
        <f t="shared" si="45"/>
        <v>0</v>
      </c>
      <c r="E225" s="224">
        <f t="shared" si="46"/>
        <v>0</v>
      </c>
      <c r="F225" s="224">
        <f t="shared" si="47"/>
        <v>0</v>
      </c>
      <c r="G225" s="183">
        <f t="shared" si="43"/>
        <v>0</v>
      </c>
      <c r="H225" s="183" t="e">
        <f t="shared" si="44"/>
        <v>#DIV/0!</v>
      </c>
      <c r="I225" s="184"/>
      <c r="J225" s="184"/>
      <c r="K225" s="184"/>
      <c r="L225" s="184"/>
      <c r="M225" s="184"/>
      <c r="N225" s="185"/>
      <c r="O225" s="185"/>
      <c r="P225" s="185"/>
      <c r="Q225" s="185"/>
      <c r="R225" s="185"/>
      <c r="S225" s="185"/>
      <c r="T225" s="185"/>
      <c r="U225" s="185"/>
      <c r="V225" s="271"/>
      <c r="W225" s="185"/>
      <c r="X225" s="185"/>
      <c r="Y225" s="185"/>
      <c r="Z225" s="185"/>
      <c r="AA225" s="185"/>
      <c r="AB225" s="192"/>
      <c r="AC225" s="185"/>
      <c r="AD225" s="185"/>
      <c r="AE225" s="185"/>
      <c r="AF225" s="185"/>
      <c r="AG225" s="185"/>
      <c r="AH225" s="271"/>
      <c r="AI225" s="185"/>
      <c r="AJ225" s="185"/>
      <c r="AK225" s="185"/>
      <c r="AL225" s="144"/>
      <c r="AM225" s="144"/>
      <c r="AN225" s="144"/>
      <c r="AO225" s="144"/>
      <c r="AP225" s="144"/>
      <c r="AQ225" s="144"/>
      <c r="AR225" s="186"/>
      <c r="AS225" s="186"/>
      <c r="AT225" s="187"/>
      <c r="AU225" s="188"/>
      <c r="AV225" s="187"/>
      <c r="AW225" s="189"/>
      <c r="AX225" s="188"/>
      <c r="AY225" s="187"/>
      <c r="AZ225" s="188"/>
    </row>
    <row r="226" spans="1:52" s="195" customFormat="1" ht="34.5" customHeight="1">
      <c r="A226" s="126" t="s">
        <v>311</v>
      </c>
      <c r="B226" s="166" t="s">
        <v>102</v>
      </c>
      <c r="C226" s="167">
        <f>G226*0.66</f>
        <v>0.66</v>
      </c>
      <c r="D226" s="168">
        <f t="shared" si="45"/>
        <v>19</v>
      </c>
      <c r="E226" s="211">
        <f>COUNTIF(N226:AQ226,"W")+COUNTIF(N226:AQ226,"WL")+COUNTIF(N226:AQ226,"WLL")+COUNTIF(N226:AQ226,"WW")+COUNTIF(N226:AQ226,"WW")+COUNTIF(N226:AQ226,"WWL")+COUNTIF(N226:AQ226,"WWL")+COUNTIF(N226:AQ226,"WWW")+COUNTIF(N226:AQ226,"WWW")+COUNTIF(N226:AQ226,"WWW")</f>
        <v>10</v>
      </c>
      <c r="F226" s="211">
        <f>COUNTIF(N226:AQ226,"L")+COUNTIF(N226:AQ226,"WL")+COUNTIF(N226:AQ226,"WWL")+COUNTIF(N226:AQ226,"LL")+COUNTIF(N226:AQ226,"LL")+COUNTIF(N226:AQ226,"WLL")+COUNTIF(N226:AQ226,"WLL")+COUNTIF(N226:AQ226,"LLL")+COUNTIF(N226:AQ226,"LLL")+COUNTIF(N226:AQ226,"LLL")</f>
        <v>9</v>
      </c>
      <c r="G226" s="127">
        <f>E226-F226</f>
        <v>1</v>
      </c>
      <c r="H226" s="127">
        <f>SUM(E226/D226%)</f>
        <v>52.63157894736842</v>
      </c>
      <c r="I226" s="191">
        <v>5</v>
      </c>
      <c r="J226" s="191">
        <v>5</v>
      </c>
      <c r="K226" s="191">
        <v>-10</v>
      </c>
      <c r="L226" s="191">
        <v>-15</v>
      </c>
      <c r="M226" s="191">
        <v>-20</v>
      </c>
      <c r="N226" s="192"/>
      <c r="O226" s="192"/>
      <c r="P226" s="192" t="s">
        <v>10</v>
      </c>
      <c r="Q226" s="192" t="s">
        <v>10</v>
      </c>
      <c r="R226" s="192"/>
      <c r="S226" s="192"/>
      <c r="T226" s="192" t="s">
        <v>11</v>
      </c>
      <c r="U226" s="192" t="s">
        <v>10</v>
      </c>
      <c r="V226" s="271" t="s">
        <v>10</v>
      </c>
      <c r="W226" s="192" t="s">
        <v>11</v>
      </c>
      <c r="X226" s="192"/>
      <c r="Y226" s="192" t="s">
        <v>10</v>
      </c>
      <c r="Z226" s="192" t="s">
        <v>11</v>
      </c>
      <c r="AA226" s="192"/>
      <c r="AB226" s="192" t="s">
        <v>10</v>
      </c>
      <c r="AC226" s="192" t="s">
        <v>11</v>
      </c>
      <c r="AD226" s="192" t="s">
        <v>11</v>
      </c>
      <c r="AE226" s="192" t="s">
        <v>11</v>
      </c>
      <c r="AF226" s="192" t="s">
        <v>10</v>
      </c>
      <c r="AG226" s="192" t="s">
        <v>11</v>
      </c>
      <c r="AH226" s="271"/>
      <c r="AI226" s="192" t="s">
        <v>10</v>
      </c>
      <c r="AJ226" s="192" t="s">
        <v>11</v>
      </c>
      <c r="AK226" s="192" t="s">
        <v>11</v>
      </c>
      <c r="AL226" s="144" t="s">
        <v>10</v>
      </c>
      <c r="AM226" s="144" t="s">
        <v>10</v>
      </c>
      <c r="AN226" s="144"/>
      <c r="AO226" s="144"/>
      <c r="AP226" s="144"/>
      <c r="AQ226" s="144"/>
      <c r="AR226" s="69"/>
      <c r="AS226" s="69"/>
      <c r="AT226" s="63"/>
      <c r="AU226" s="193"/>
      <c r="AV226" s="63"/>
      <c r="AW226" s="194"/>
      <c r="AX226" s="193"/>
      <c r="AY226" s="63"/>
      <c r="AZ226" s="193"/>
    </row>
    <row r="227" spans="1:52" s="190" customFormat="1" ht="34.5" customHeight="1">
      <c r="A227" s="126" t="s">
        <v>271</v>
      </c>
      <c r="B227" s="166" t="s">
        <v>102</v>
      </c>
      <c r="C227" s="181">
        <f t="shared" si="42"/>
        <v>0</v>
      </c>
      <c r="D227" s="182">
        <f t="shared" si="45"/>
        <v>0</v>
      </c>
      <c r="E227" s="224">
        <f>COUNTIF(N227:AQ227,"W")+COUNTIF(N227:AQ227,"WL")+COUNTIF(N227:AQ227,"WLL")+COUNTIF(N227:AQ227,"WW")+COUNTIF(N227:AQ227,"WW")+COUNTIF(N227:AQ227,"WWL")+COUNTIF(N227:AQ227,"WWL")+COUNTIF(N227:AQ227,"WWW")+COUNTIF(N227:AQ227,"WWW")+COUNTIF(N227:AQ227,"WWW")</f>
        <v>0</v>
      </c>
      <c r="F227" s="224">
        <f>COUNTIF(N227:AQ227,"L")+COUNTIF(N227:AQ227,"WL")+COUNTIF(N227:AQ227,"WWL")+COUNTIF(N227:AQ227,"LL")+COUNTIF(N227:AQ227,"LL")+COUNTIF(N227:AQ227,"WLL")+COUNTIF(N227:AQ227,"WLL")+COUNTIF(N227:AQ227,"LLL")+COUNTIF(N227:AQ227,"LLL")+COUNTIF(N227:AQ227,"LLL")</f>
        <v>0</v>
      </c>
      <c r="G227" s="183">
        <f t="shared" si="43"/>
        <v>0</v>
      </c>
      <c r="H227" s="183" t="e">
        <f t="shared" si="44"/>
        <v>#DIV/0!</v>
      </c>
      <c r="I227" s="184">
        <v>15</v>
      </c>
      <c r="J227" s="184">
        <v>15</v>
      </c>
      <c r="K227" s="184">
        <v>15</v>
      </c>
      <c r="L227" s="184">
        <v>15</v>
      </c>
      <c r="M227" s="184">
        <v>15</v>
      </c>
      <c r="N227" s="185"/>
      <c r="O227" s="185"/>
      <c r="P227" s="185"/>
      <c r="Q227" s="185"/>
      <c r="R227" s="185"/>
      <c r="S227" s="185"/>
      <c r="T227" s="185"/>
      <c r="U227" s="185"/>
      <c r="V227" s="271"/>
      <c r="W227" s="185"/>
      <c r="X227" s="185"/>
      <c r="Y227" s="185"/>
      <c r="Z227" s="185"/>
      <c r="AA227" s="185"/>
      <c r="AB227" s="192"/>
      <c r="AC227" s="185"/>
      <c r="AD227" s="185"/>
      <c r="AE227" s="185"/>
      <c r="AF227" s="185"/>
      <c r="AG227" s="185"/>
      <c r="AH227" s="271"/>
      <c r="AI227" s="185"/>
      <c r="AJ227" s="185"/>
      <c r="AK227" s="185"/>
      <c r="AL227" s="144"/>
      <c r="AM227" s="144"/>
      <c r="AN227" s="144"/>
      <c r="AO227" s="144"/>
      <c r="AP227" s="144"/>
      <c r="AQ227" s="144"/>
      <c r="AR227" s="186"/>
      <c r="AS227" s="186"/>
      <c r="AT227" s="187"/>
      <c r="AU227" s="188"/>
      <c r="AV227" s="187"/>
      <c r="AW227" s="189"/>
      <c r="AX227" s="188"/>
      <c r="AY227" s="187"/>
      <c r="AZ227" s="188"/>
    </row>
    <row r="228" spans="1:52" s="190" customFormat="1" ht="34.5" customHeight="1" hidden="1">
      <c r="A228" s="179" t="s">
        <v>136</v>
      </c>
      <c r="B228" s="180" t="s">
        <v>102</v>
      </c>
      <c r="C228" s="181">
        <f t="shared" si="42"/>
        <v>0</v>
      </c>
      <c r="D228" s="182">
        <f t="shared" si="45"/>
        <v>0</v>
      </c>
      <c r="E228" s="224">
        <f t="shared" si="46"/>
        <v>0</v>
      </c>
      <c r="F228" s="224">
        <f t="shared" si="47"/>
        <v>0</v>
      </c>
      <c r="G228" s="183">
        <f t="shared" si="43"/>
        <v>0</v>
      </c>
      <c r="H228" s="183" t="e">
        <f t="shared" si="44"/>
        <v>#DIV/0!</v>
      </c>
      <c r="I228" s="184"/>
      <c r="J228" s="184"/>
      <c r="K228" s="184"/>
      <c r="L228" s="184"/>
      <c r="M228" s="184"/>
      <c r="N228" s="185"/>
      <c r="O228" s="185"/>
      <c r="P228" s="185"/>
      <c r="Q228" s="185"/>
      <c r="R228" s="185"/>
      <c r="S228" s="185"/>
      <c r="T228" s="185"/>
      <c r="U228" s="185"/>
      <c r="V228" s="271"/>
      <c r="W228" s="185"/>
      <c r="X228" s="185"/>
      <c r="Y228" s="185"/>
      <c r="Z228" s="185"/>
      <c r="AA228" s="185"/>
      <c r="AB228" s="192"/>
      <c r="AC228" s="185"/>
      <c r="AD228" s="185"/>
      <c r="AE228" s="185"/>
      <c r="AF228" s="185"/>
      <c r="AG228" s="185"/>
      <c r="AH228" s="271"/>
      <c r="AI228" s="185"/>
      <c r="AJ228" s="185"/>
      <c r="AK228" s="185"/>
      <c r="AL228" s="144"/>
      <c r="AM228" s="144"/>
      <c r="AN228" s="144"/>
      <c r="AO228" s="144"/>
      <c r="AP228" s="144"/>
      <c r="AQ228" s="144"/>
      <c r="AR228" s="186"/>
      <c r="AS228" s="186"/>
      <c r="AT228" s="187"/>
      <c r="AU228" s="188"/>
      <c r="AV228" s="187"/>
      <c r="AW228" s="189"/>
      <c r="AX228" s="188"/>
      <c r="AY228" s="187"/>
      <c r="AZ228" s="188"/>
    </row>
    <row r="229" spans="1:52" s="190" customFormat="1" ht="34.5" customHeight="1" hidden="1">
      <c r="A229" s="179" t="s">
        <v>221</v>
      </c>
      <c r="B229" s="180" t="s">
        <v>102</v>
      </c>
      <c r="C229" s="181">
        <f t="shared" si="42"/>
        <v>0</v>
      </c>
      <c r="D229" s="182">
        <f t="shared" si="45"/>
        <v>0</v>
      </c>
      <c r="E229" s="224">
        <f t="shared" si="46"/>
        <v>0</v>
      </c>
      <c r="F229" s="224">
        <f t="shared" si="47"/>
        <v>0</v>
      </c>
      <c r="G229" s="183">
        <f t="shared" si="43"/>
        <v>0</v>
      </c>
      <c r="H229" s="183" t="e">
        <f t="shared" si="44"/>
        <v>#DIV/0!</v>
      </c>
      <c r="I229" s="184"/>
      <c r="J229" s="184"/>
      <c r="K229" s="184"/>
      <c r="L229" s="184"/>
      <c r="M229" s="184"/>
      <c r="N229" s="185"/>
      <c r="O229" s="185"/>
      <c r="P229" s="185"/>
      <c r="Q229" s="185"/>
      <c r="R229" s="185"/>
      <c r="S229" s="185"/>
      <c r="T229" s="185"/>
      <c r="U229" s="185"/>
      <c r="V229" s="271"/>
      <c r="W229" s="185"/>
      <c r="X229" s="185"/>
      <c r="Y229" s="185"/>
      <c r="Z229" s="185"/>
      <c r="AA229" s="185"/>
      <c r="AB229" s="192"/>
      <c r="AC229" s="185"/>
      <c r="AD229" s="185"/>
      <c r="AE229" s="185"/>
      <c r="AF229" s="185"/>
      <c r="AG229" s="185"/>
      <c r="AH229" s="271"/>
      <c r="AI229" s="185"/>
      <c r="AJ229" s="185"/>
      <c r="AK229" s="185"/>
      <c r="AL229" s="144"/>
      <c r="AM229" s="144"/>
      <c r="AN229" s="144"/>
      <c r="AO229" s="144"/>
      <c r="AP229" s="144"/>
      <c r="AQ229" s="144"/>
      <c r="AR229" s="186"/>
      <c r="AS229" s="186"/>
      <c r="AT229" s="187"/>
      <c r="AU229" s="188"/>
      <c r="AV229" s="187"/>
      <c r="AW229" s="189"/>
      <c r="AX229" s="188"/>
      <c r="AY229" s="187"/>
      <c r="AZ229" s="188"/>
    </row>
    <row r="230" spans="1:52" s="190" customFormat="1" ht="34.5" customHeight="1" hidden="1">
      <c r="A230" s="179" t="s">
        <v>249</v>
      </c>
      <c r="B230" s="180" t="s">
        <v>102</v>
      </c>
      <c r="C230" s="181">
        <f t="shared" si="42"/>
        <v>0</v>
      </c>
      <c r="D230" s="182">
        <f aca="true" t="shared" si="48" ref="D230:D240">E230+F230</f>
        <v>0</v>
      </c>
      <c r="E230" s="224">
        <f t="shared" si="46"/>
        <v>0</v>
      </c>
      <c r="F230" s="224">
        <f t="shared" si="47"/>
        <v>0</v>
      </c>
      <c r="G230" s="183">
        <f t="shared" si="43"/>
        <v>0</v>
      </c>
      <c r="H230" s="183" t="e">
        <f t="shared" si="44"/>
        <v>#DIV/0!</v>
      </c>
      <c r="I230" s="184"/>
      <c r="J230" s="184"/>
      <c r="K230" s="184"/>
      <c r="L230" s="184"/>
      <c r="M230" s="184"/>
      <c r="N230" s="185"/>
      <c r="O230" s="185"/>
      <c r="P230" s="185"/>
      <c r="Q230" s="185"/>
      <c r="R230" s="185"/>
      <c r="S230" s="185"/>
      <c r="T230" s="185"/>
      <c r="U230" s="185"/>
      <c r="V230" s="271"/>
      <c r="W230" s="185"/>
      <c r="X230" s="185"/>
      <c r="Y230" s="185"/>
      <c r="Z230" s="185"/>
      <c r="AA230" s="185"/>
      <c r="AB230" s="192"/>
      <c r="AC230" s="185"/>
      <c r="AD230" s="185"/>
      <c r="AE230" s="185"/>
      <c r="AF230" s="185"/>
      <c r="AG230" s="185"/>
      <c r="AH230" s="271"/>
      <c r="AI230" s="185"/>
      <c r="AJ230" s="185"/>
      <c r="AK230" s="185"/>
      <c r="AL230" s="144"/>
      <c r="AM230" s="144"/>
      <c r="AN230" s="144"/>
      <c r="AO230" s="144"/>
      <c r="AP230" s="144"/>
      <c r="AQ230" s="144"/>
      <c r="AR230" s="186"/>
      <c r="AS230" s="186"/>
      <c r="AT230" s="187"/>
      <c r="AU230" s="188"/>
      <c r="AV230" s="187"/>
      <c r="AW230" s="189"/>
      <c r="AX230" s="188"/>
      <c r="AY230" s="187"/>
      <c r="AZ230" s="188"/>
    </row>
    <row r="231" spans="1:52" ht="34.5" customHeight="1">
      <c r="A231" s="179" t="s">
        <v>358</v>
      </c>
      <c r="B231" s="166" t="s">
        <v>102</v>
      </c>
      <c r="C231" s="167">
        <f>G231*0.66</f>
        <v>0</v>
      </c>
      <c r="D231" s="168">
        <f>E231+F231</f>
        <v>0</v>
      </c>
      <c r="E231" s="211">
        <f>COUNTIF(N231:AQ231,"W")+COUNTIF(N231:AQ231,"WL")+COUNTIF(N231:AQ231,"WLL")+COUNTIF(N231:AQ231,"WW")+COUNTIF(N231:AQ231,"WW")+COUNTIF(N231:AQ231,"WWL")+COUNTIF(N231:AQ231,"WWL")+COUNTIF(N231:AQ231,"WWW")+COUNTIF(N231:AQ231,"WWW")+COUNTIF(N231:AQ231,"WWW")</f>
        <v>0</v>
      </c>
      <c r="F231" s="211">
        <f>COUNTIF(N231:AQ231,"L")+COUNTIF(N231:AQ231,"WL")+COUNTIF(N231:AQ231,"WWL")+COUNTIF(N231:AQ231,"LL")+COUNTIF(N231:AQ231,"LL")+COUNTIF(N231:AQ231,"WLL")+COUNTIF(N231:AQ231,"WLL")+COUNTIF(N231:AQ231,"LLL")+COUNTIF(N231:AQ231,"LLL")+COUNTIF(N231:AQ231,"LLL")</f>
        <v>0</v>
      </c>
      <c r="G231" s="127">
        <f>E231-F231</f>
        <v>0</v>
      </c>
      <c r="H231" s="127" t="e">
        <f>SUM(E231/D231%)</f>
        <v>#DIV/0!</v>
      </c>
      <c r="I231" s="139" t="s">
        <v>43</v>
      </c>
      <c r="J231" s="139">
        <v>15</v>
      </c>
      <c r="K231" s="139">
        <v>15</v>
      </c>
      <c r="L231" s="139">
        <v>15</v>
      </c>
      <c r="M231" s="139">
        <v>15</v>
      </c>
      <c r="N231" s="144"/>
      <c r="O231" s="144"/>
      <c r="P231" s="144"/>
      <c r="Q231" s="144"/>
      <c r="R231" s="144"/>
      <c r="S231" s="144"/>
      <c r="T231" s="144"/>
      <c r="U231" s="144"/>
      <c r="V231" s="273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273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69"/>
      <c r="AS231" s="69"/>
      <c r="AT231" s="3"/>
      <c r="AU231" s="62"/>
      <c r="AV231" s="3"/>
      <c r="AW231" s="2"/>
      <c r="AX231" s="62"/>
      <c r="AY231" s="3"/>
      <c r="AZ231" s="62"/>
    </row>
    <row r="232" spans="1:52" ht="34.5" customHeight="1">
      <c r="A232" s="179" t="s">
        <v>356</v>
      </c>
      <c r="B232" s="166" t="s">
        <v>102</v>
      </c>
      <c r="C232" s="167">
        <f>G232*0.66</f>
        <v>0</v>
      </c>
      <c r="D232" s="168">
        <f>E232+F232</f>
        <v>0</v>
      </c>
      <c r="E232" s="211">
        <f aca="true" t="shared" si="49" ref="E232:E237">COUNTIF(N232:AQ232,"W")+COUNTIF(N232:AQ232,"WL")+COUNTIF(N232:AQ232,"WLL")+COUNTIF(N232:AQ232,"WW")+COUNTIF(N232:AQ232,"WW")+COUNTIF(N232:AQ232,"WWL")+COUNTIF(N232:AQ232,"WWL")+COUNTIF(N232:AQ232,"WWW")+COUNTIF(N232:AQ232,"WWW")+COUNTIF(N232:AQ232,"WWW")</f>
        <v>0</v>
      </c>
      <c r="F232" s="211">
        <f aca="true" t="shared" si="50" ref="F232:F237">COUNTIF(N232:AQ232,"L")+COUNTIF(N232:AQ232,"WL")+COUNTIF(N232:AQ232,"WWL")+COUNTIF(N232:AQ232,"LL")+COUNTIF(N232:AQ232,"LL")+COUNTIF(N232:AQ232,"WLL")+COUNTIF(N232:AQ232,"WLL")+COUNTIF(N232:AQ232,"LLL")+COUNTIF(N232:AQ232,"LLL")+COUNTIF(N232:AQ232,"LLL")</f>
        <v>0</v>
      </c>
      <c r="G232" s="127">
        <f>E232-F232</f>
        <v>0</v>
      </c>
      <c r="H232" s="127" t="e">
        <f>SUM(E232/D232%)</f>
        <v>#DIV/0!</v>
      </c>
      <c r="I232" s="139" t="s">
        <v>43</v>
      </c>
      <c r="J232" s="139">
        <v>15</v>
      </c>
      <c r="K232" s="139">
        <v>15</v>
      </c>
      <c r="L232" s="139">
        <v>15</v>
      </c>
      <c r="M232" s="139">
        <v>15</v>
      </c>
      <c r="N232" s="144"/>
      <c r="O232" s="144"/>
      <c r="P232" s="144"/>
      <c r="Q232" s="144"/>
      <c r="R232" s="144"/>
      <c r="S232" s="144"/>
      <c r="T232" s="144"/>
      <c r="U232" s="144"/>
      <c r="V232" s="273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273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69"/>
      <c r="AS232" s="69"/>
      <c r="AT232" s="3"/>
      <c r="AU232" s="62"/>
      <c r="AV232" s="3"/>
      <c r="AW232" s="2"/>
      <c r="AX232" s="62"/>
      <c r="AY232" s="3"/>
      <c r="AZ232" s="62"/>
    </row>
    <row r="233" spans="1:52" ht="34.5" customHeight="1">
      <c r="A233" s="179" t="s">
        <v>357</v>
      </c>
      <c r="B233" s="166" t="s">
        <v>102</v>
      </c>
      <c r="C233" s="167">
        <f>G233*0.66</f>
        <v>0</v>
      </c>
      <c r="D233" s="168">
        <f t="shared" si="48"/>
        <v>0</v>
      </c>
      <c r="E233" s="211">
        <f t="shared" si="49"/>
        <v>0</v>
      </c>
      <c r="F233" s="211">
        <f t="shared" si="50"/>
        <v>0</v>
      </c>
      <c r="G233" s="127">
        <f>E233-F233</f>
        <v>0</v>
      </c>
      <c r="H233" s="127" t="e">
        <f>SUM(E233/D233%)</f>
        <v>#DIV/0!</v>
      </c>
      <c r="I233" s="139" t="s">
        <v>43</v>
      </c>
      <c r="J233" s="139">
        <v>15</v>
      </c>
      <c r="K233" s="139">
        <v>14</v>
      </c>
      <c r="L233" s="139">
        <v>11</v>
      </c>
      <c r="M233" s="139">
        <v>11</v>
      </c>
      <c r="N233" s="144"/>
      <c r="O233" s="144"/>
      <c r="P233" s="144"/>
      <c r="Q233" s="144"/>
      <c r="R233" s="144"/>
      <c r="S233" s="144"/>
      <c r="T233" s="144"/>
      <c r="U233" s="144"/>
      <c r="V233" s="273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273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69"/>
      <c r="AS233" s="69"/>
      <c r="AT233" s="3"/>
      <c r="AU233" s="62"/>
      <c r="AV233" s="3"/>
      <c r="AW233" s="2"/>
      <c r="AX233" s="62"/>
      <c r="AY233" s="3"/>
      <c r="AZ233" s="62"/>
    </row>
    <row r="234" spans="1:52" s="195" customFormat="1" ht="34.5" customHeight="1">
      <c r="A234" s="126" t="s">
        <v>438</v>
      </c>
      <c r="B234" s="166" t="s">
        <v>102</v>
      </c>
      <c r="C234" s="167">
        <f>G234*0.66</f>
        <v>3.3000000000000003</v>
      </c>
      <c r="D234" s="168">
        <f t="shared" si="48"/>
        <v>21</v>
      </c>
      <c r="E234" s="211">
        <f t="shared" si="49"/>
        <v>13</v>
      </c>
      <c r="F234" s="211">
        <f t="shared" si="50"/>
        <v>8</v>
      </c>
      <c r="G234" s="127">
        <f>E234-F234</f>
        <v>5</v>
      </c>
      <c r="H234" s="127">
        <f>SUM(E234/D234%)</f>
        <v>61.904761904761905</v>
      </c>
      <c r="I234" s="191">
        <v>11</v>
      </c>
      <c r="J234" s="191">
        <v>12</v>
      </c>
      <c r="K234" s="191" t="s">
        <v>43</v>
      </c>
      <c r="L234" s="191">
        <v>-10</v>
      </c>
      <c r="M234" s="191">
        <v>-14</v>
      </c>
      <c r="N234" s="192" t="s">
        <v>10</v>
      </c>
      <c r="O234" s="192" t="s">
        <v>11</v>
      </c>
      <c r="P234" s="192" t="s">
        <v>10</v>
      </c>
      <c r="Q234" s="192" t="s">
        <v>11</v>
      </c>
      <c r="R234" s="192" t="s">
        <v>10</v>
      </c>
      <c r="S234" s="192"/>
      <c r="T234" s="192" t="s">
        <v>11</v>
      </c>
      <c r="U234" s="192" t="s">
        <v>10</v>
      </c>
      <c r="V234" s="271" t="s">
        <v>10</v>
      </c>
      <c r="W234" s="192" t="s">
        <v>11</v>
      </c>
      <c r="X234" s="192" t="s">
        <v>10</v>
      </c>
      <c r="Y234" s="192" t="s">
        <v>11</v>
      </c>
      <c r="Z234" s="192" t="s">
        <v>10</v>
      </c>
      <c r="AA234" s="192"/>
      <c r="AB234" s="192" t="s">
        <v>10</v>
      </c>
      <c r="AC234" s="192" t="s">
        <v>11</v>
      </c>
      <c r="AD234" s="192" t="s">
        <v>11</v>
      </c>
      <c r="AE234" s="192" t="s">
        <v>10</v>
      </c>
      <c r="AF234" s="192" t="s">
        <v>10</v>
      </c>
      <c r="AG234" s="192" t="s">
        <v>10</v>
      </c>
      <c r="AH234" s="271"/>
      <c r="AI234" s="192"/>
      <c r="AJ234" s="192" t="s">
        <v>10</v>
      </c>
      <c r="AK234" s="192" t="s">
        <v>11</v>
      </c>
      <c r="AL234" s="144"/>
      <c r="AM234" s="144" t="s">
        <v>10</v>
      </c>
      <c r="AN234" s="144"/>
      <c r="AO234" s="144"/>
      <c r="AP234" s="144"/>
      <c r="AQ234" s="144"/>
      <c r="AR234" s="69"/>
      <c r="AS234" s="69"/>
      <c r="AT234" s="63"/>
      <c r="AU234" s="193"/>
      <c r="AV234" s="63"/>
      <c r="AW234" s="194"/>
      <c r="AX234" s="193"/>
      <c r="AY234" s="63"/>
      <c r="AZ234" s="193"/>
    </row>
    <row r="235" spans="1:52" ht="34.5" customHeight="1">
      <c r="A235" s="126" t="s">
        <v>310</v>
      </c>
      <c r="B235" s="166" t="s">
        <v>102</v>
      </c>
      <c r="C235" s="167">
        <f t="shared" si="42"/>
        <v>5.94</v>
      </c>
      <c r="D235" s="168">
        <f t="shared" si="48"/>
        <v>19</v>
      </c>
      <c r="E235" s="211">
        <f t="shared" si="49"/>
        <v>14</v>
      </c>
      <c r="F235" s="211">
        <f t="shared" si="50"/>
        <v>5</v>
      </c>
      <c r="G235" s="127">
        <f t="shared" si="43"/>
        <v>9</v>
      </c>
      <c r="H235" s="127">
        <f t="shared" si="44"/>
        <v>73.6842105263158</v>
      </c>
      <c r="I235" s="139">
        <v>15</v>
      </c>
      <c r="J235" s="139">
        <v>15</v>
      </c>
      <c r="K235" s="139">
        <v>10</v>
      </c>
      <c r="L235" s="139">
        <v>7</v>
      </c>
      <c r="M235" s="139">
        <v>6</v>
      </c>
      <c r="N235" s="144" t="s">
        <v>10</v>
      </c>
      <c r="O235" s="144" t="s">
        <v>10</v>
      </c>
      <c r="P235" s="144" t="s">
        <v>11</v>
      </c>
      <c r="Q235" s="144" t="s">
        <v>11</v>
      </c>
      <c r="R235" s="144" t="s">
        <v>10</v>
      </c>
      <c r="S235" s="144"/>
      <c r="T235" s="144" t="s">
        <v>10</v>
      </c>
      <c r="U235" s="144" t="s">
        <v>10</v>
      </c>
      <c r="V235" s="273" t="s">
        <v>10</v>
      </c>
      <c r="W235" s="144" t="s">
        <v>10</v>
      </c>
      <c r="X235" s="144" t="s">
        <v>11</v>
      </c>
      <c r="Y235" s="144"/>
      <c r="Z235" s="144" t="s">
        <v>10</v>
      </c>
      <c r="AA235" s="144"/>
      <c r="AB235" s="144" t="s">
        <v>10</v>
      </c>
      <c r="AC235" s="144" t="s">
        <v>10</v>
      </c>
      <c r="AD235" s="144" t="s">
        <v>10</v>
      </c>
      <c r="AE235" s="144" t="s">
        <v>11</v>
      </c>
      <c r="AF235" s="144"/>
      <c r="AG235" s="144"/>
      <c r="AH235" s="273"/>
      <c r="AI235" s="144"/>
      <c r="AJ235" s="144" t="s">
        <v>10</v>
      </c>
      <c r="AK235" s="144" t="s">
        <v>11</v>
      </c>
      <c r="AL235" s="144" t="s">
        <v>10</v>
      </c>
      <c r="AM235" s="144" t="s">
        <v>10</v>
      </c>
      <c r="AN235" s="144"/>
      <c r="AO235" s="144"/>
      <c r="AP235" s="144"/>
      <c r="AQ235" s="144"/>
      <c r="AR235" s="69"/>
      <c r="AS235" s="69"/>
      <c r="AT235" s="3"/>
      <c r="AU235" s="62"/>
      <c r="AV235" s="3"/>
      <c r="AW235" s="2"/>
      <c r="AX235" s="62"/>
      <c r="AY235" s="3"/>
      <c r="AZ235" s="62"/>
    </row>
    <row r="236" spans="1:52" ht="34.5" customHeight="1">
      <c r="A236" s="126" t="s">
        <v>359</v>
      </c>
      <c r="B236" s="166" t="s">
        <v>102</v>
      </c>
      <c r="C236" s="167">
        <f>G236*0.66</f>
        <v>-1.32</v>
      </c>
      <c r="D236" s="168">
        <f t="shared" si="48"/>
        <v>6</v>
      </c>
      <c r="E236" s="211">
        <f t="shared" si="49"/>
        <v>2</v>
      </c>
      <c r="F236" s="211">
        <f t="shared" si="50"/>
        <v>4</v>
      </c>
      <c r="G236" s="127">
        <f>E236-F236</f>
        <v>-2</v>
      </c>
      <c r="H236" s="127">
        <f>SUM(E236/D236%)</f>
        <v>33.333333333333336</v>
      </c>
      <c r="I236" s="139" t="s">
        <v>43</v>
      </c>
      <c r="J236" s="139">
        <v>15</v>
      </c>
      <c r="K236" s="139">
        <v>-15</v>
      </c>
      <c r="L236" s="139">
        <v>-15</v>
      </c>
      <c r="M236" s="139">
        <v>-15</v>
      </c>
      <c r="N236" s="144" t="s">
        <v>11</v>
      </c>
      <c r="O236" s="144"/>
      <c r="P236" s="144"/>
      <c r="Q236" s="144"/>
      <c r="R236" s="144" t="s">
        <v>11</v>
      </c>
      <c r="S236" s="144"/>
      <c r="T236" s="144"/>
      <c r="U236" s="144"/>
      <c r="V236" s="273"/>
      <c r="W236" s="144"/>
      <c r="X236" s="144"/>
      <c r="Y236" s="144" t="s">
        <v>10</v>
      </c>
      <c r="Z236" s="144" t="s">
        <v>11</v>
      </c>
      <c r="AA236" s="144"/>
      <c r="AB236" s="144"/>
      <c r="AC236" s="144"/>
      <c r="AD236" s="144"/>
      <c r="AE236" s="144"/>
      <c r="AF236" s="144" t="s">
        <v>10</v>
      </c>
      <c r="AG236" s="144"/>
      <c r="AH236" s="273"/>
      <c r="AI236" s="144" t="s">
        <v>11</v>
      </c>
      <c r="AJ236" s="144"/>
      <c r="AK236" s="144"/>
      <c r="AL236" s="144"/>
      <c r="AM236" s="144"/>
      <c r="AN236" s="144"/>
      <c r="AO236" s="144"/>
      <c r="AP236" s="144"/>
      <c r="AQ236" s="144"/>
      <c r="AR236" s="69"/>
      <c r="AS236" s="69"/>
      <c r="AT236" s="3"/>
      <c r="AU236" s="62"/>
      <c r="AV236" s="3"/>
      <c r="AW236" s="2"/>
      <c r="AX236" s="62"/>
      <c r="AY236" s="3"/>
      <c r="AZ236" s="62"/>
    </row>
    <row r="237" spans="1:52" ht="34.5" customHeight="1" hidden="1">
      <c r="A237" s="126" t="s">
        <v>272</v>
      </c>
      <c r="B237" s="166" t="s">
        <v>102</v>
      </c>
      <c r="C237" s="167">
        <f t="shared" si="42"/>
        <v>0</v>
      </c>
      <c r="D237" s="168">
        <f t="shared" si="48"/>
        <v>0</v>
      </c>
      <c r="E237" s="211">
        <f t="shared" si="49"/>
        <v>0</v>
      </c>
      <c r="F237" s="211">
        <f t="shared" si="50"/>
        <v>0</v>
      </c>
      <c r="G237" s="127">
        <f t="shared" si="43"/>
        <v>0</v>
      </c>
      <c r="H237" s="127" t="e">
        <f t="shared" si="44"/>
        <v>#DIV/0!</v>
      </c>
      <c r="I237" s="139">
        <v>20</v>
      </c>
      <c r="J237" s="139">
        <v>20</v>
      </c>
      <c r="K237" s="139"/>
      <c r="L237" s="139"/>
      <c r="M237" s="139"/>
      <c r="N237" s="144"/>
      <c r="O237" s="144"/>
      <c r="P237" s="144"/>
      <c r="Q237" s="144"/>
      <c r="R237" s="144"/>
      <c r="S237" s="144"/>
      <c r="T237" s="144"/>
      <c r="U237" s="144"/>
      <c r="V237" s="273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273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69"/>
      <c r="AS237" s="69"/>
      <c r="AT237" s="3"/>
      <c r="AU237" s="62"/>
      <c r="AV237" s="3"/>
      <c r="AW237" s="2"/>
      <c r="AX237" s="62"/>
      <c r="AY237" s="3"/>
      <c r="AZ237" s="62"/>
    </row>
    <row r="238" spans="1:52" ht="34.5" customHeight="1">
      <c r="A238" s="126" t="s">
        <v>127</v>
      </c>
      <c r="B238" s="166" t="s">
        <v>493</v>
      </c>
      <c r="C238" s="167">
        <f>G238*0.66</f>
        <v>-1.32</v>
      </c>
      <c r="D238" s="168">
        <f>E238+F238</f>
        <v>2</v>
      </c>
      <c r="E238" s="211">
        <f>COUNTIF(N238:AQ238,"W")+COUNTIF(N238:AQ238,"WL")+COUNTIF(N238:AQ238,"WLL")+COUNTIF(N238:AQ238,"WW")+COUNTIF(N238:AQ238,"WW")+COUNTIF(N238:AQ238,"WWL")+COUNTIF(N238:AQ238,"WWL")+COUNTIF(N238:AQ238,"WWW")+COUNTIF(N238:AQ238,"WWW")+COUNTIF(N238:AQ238,"WWW")</f>
        <v>0</v>
      </c>
      <c r="F238" s="211">
        <f>COUNTIF(N238:AQ238,"L")+COUNTIF(N238:AQ238,"WL")+COUNTIF(N238:AQ238,"WWL")+COUNTIF(N238:AQ238,"LL")+COUNTIF(N238:AQ238,"LL")+COUNTIF(N238:AQ238,"WLL")+COUNTIF(N238:AQ238,"WLL")+COUNTIF(N238:AQ238,"LLL")+COUNTIF(N238:AQ238,"LLL")+COUNTIF(N238:AQ238,"LLL")</f>
        <v>2</v>
      </c>
      <c r="G238" s="127">
        <f>E238-F238</f>
        <v>-2</v>
      </c>
      <c r="H238" s="127">
        <f>SUM(E238/D238%)</f>
        <v>0</v>
      </c>
      <c r="I238" s="139">
        <v>0</v>
      </c>
      <c r="J238" s="139">
        <v>-1</v>
      </c>
      <c r="K238" s="139">
        <v>-1</v>
      </c>
      <c r="L238" s="139">
        <v>-1</v>
      </c>
      <c r="M238" s="139">
        <v>-3</v>
      </c>
      <c r="N238" s="144"/>
      <c r="O238" s="144"/>
      <c r="P238" s="144"/>
      <c r="Q238" s="144"/>
      <c r="R238" s="144"/>
      <c r="S238" s="144"/>
      <c r="T238" s="144"/>
      <c r="U238" s="144"/>
      <c r="V238" s="273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273"/>
      <c r="AI238" s="144" t="s">
        <v>11</v>
      </c>
      <c r="AJ238" s="144"/>
      <c r="AK238" s="144"/>
      <c r="AL238" s="144" t="s">
        <v>11</v>
      </c>
      <c r="AM238" s="144"/>
      <c r="AN238" s="144"/>
      <c r="AO238" s="144"/>
      <c r="AP238" s="144"/>
      <c r="AQ238" s="144"/>
      <c r="AR238" s="69"/>
      <c r="AS238" s="69"/>
      <c r="AT238" s="3"/>
      <c r="AU238" s="62"/>
      <c r="AV238" s="3"/>
      <c r="AW238" s="2"/>
      <c r="AX238" s="62"/>
      <c r="AY238" s="3"/>
      <c r="AZ238" s="62"/>
    </row>
    <row r="239" spans="1:52" ht="34.5" customHeight="1">
      <c r="A239" s="179" t="s">
        <v>439</v>
      </c>
      <c r="B239" s="166" t="s">
        <v>102</v>
      </c>
      <c r="C239" s="167">
        <f>G239*0.66</f>
        <v>0</v>
      </c>
      <c r="D239" s="168">
        <f>E239+F239</f>
        <v>0</v>
      </c>
      <c r="E239" s="211">
        <f>COUNTIF(N239:AQ239,"W")+COUNTIF(N239:AQ239,"WL")+COUNTIF(N239:AQ239,"WLL")+COUNTIF(N239:AQ239,"WW")+COUNTIF(N239:AQ239,"WW")+COUNTIF(N239:AQ239,"WWL")+COUNTIF(N239:AQ239,"WWL")+COUNTIF(N239:AQ239,"WWW")+COUNTIF(N239:AQ239,"WWW")+COUNTIF(N239:AQ239,"WWW")</f>
        <v>0</v>
      </c>
      <c r="F239" s="211">
        <f>COUNTIF(N239:AQ239,"L")+COUNTIF(N239:AQ239,"WL")+COUNTIF(N239:AQ239,"WWL")+COUNTIF(N239:AQ239,"LL")+COUNTIF(N239:AQ239,"LL")+COUNTIF(N239:AQ239,"WLL")+COUNTIF(N239:AQ239,"WLL")+COUNTIF(N239:AQ239,"LLL")+COUNTIF(N239:AQ239,"LLL")+COUNTIF(N239:AQ239,"LLL")</f>
        <v>0</v>
      </c>
      <c r="G239" s="127">
        <f>E239-F239</f>
        <v>0</v>
      </c>
      <c r="H239" s="127" t="e">
        <f>SUM(E239/D239%)</f>
        <v>#DIV/0!</v>
      </c>
      <c r="I239" s="139" t="s">
        <v>43</v>
      </c>
      <c r="J239" s="139">
        <v>15</v>
      </c>
      <c r="K239" s="139">
        <v>15</v>
      </c>
      <c r="L239" s="139">
        <v>15</v>
      </c>
      <c r="M239" s="139">
        <v>15</v>
      </c>
      <c r="N239" s="144"/>
      <c r="O239" s="144"/>
      <c r="P239" s="144"/>
      <c r="Q239" s="144"/>
      <c r="R239" s="144"/>
      <c r="S239" s="144"/>
      <c r="T239" s="144"/>
      <c r="U239" s="144"/>
      <c r="V239" s="273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273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69"/>
      <c r="AS239" s="69"/>
      <c r="AT239" s="3"/>
      <c r="AU239" s="62"/>
      <c r="AV239" s="3"/>
      <c r="AW239" s="2"/>
      <c r="AX239" s="62"/>
      <c r="AY239" s="3"/>
      <c r="AZ239" s="62"/>
    </row>
    <row r="240" spans="1:52" s="208" customFormat="1" ht="34.5" customHeight="1" thickBot="1">
      <c r="A240" s="239" t="s">
        <v>220</v>
      </c>
      <c r="B240" s="198" t="s">
        <v>102</v>
      </c>
      <c r="C240" s="199">
        <f t="shared" si="42"/>
        <v>0</v>
      </c>
      <c r="D240" s="200">
        <f t="shared" si="48"/>
        <v>0</v>
      </c>
      <c r="E240" s="246">
        <f t="shared" si="46"/>
        <v>0</v>
      </c>
      <c r="F240" s="246">
        <f t="shared" si="47"/>
        <v>0</v>
      </c>
      <c r="G240" s="201">
        <f t="shared" si="43"/>
        <v>0</v>
      </c>
      <c r="H240" s="201" t="e">
        <f t="shared" si="44"/>
        <v>#DIV/0!</v>
      </c>
      <c r="I240" s="202">
        <v>25</v>
      </c>
      <c r="J240" s="202">
        <v>25</v>
      </c>
      <c r="K240" s="202">
        <v>25</v>
      </c>
      <c r="L240" s="202">
        <v>25</v>
      </c>
      <c r="M240" s="202">
        <v>25</v>
      </c>
      <c r="N240" s="203"/>
      <c r="O240" s="203"/>
      <c r="P240" s="203"/>
      <c r="Q240" s="203"/>
      <c r="R240" s="203"/>
      <c r="S240" s="203"/>
      <c r="T240" s="203"/>
      <c r="U240" s="203"/>
      <c r="V240" s="275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75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4"/>
      <c r="AS240" s="204"/>
      <c r="AT240" s="205"/>
      <c r="AU240" s="206"/>
      <c r="AV240" s="205"/>
      <c r="AW240" s="207"/>
      <c r="AX240" s="206"/>
      <c r="AY240" s="205"/>
      <c r="AZ240" s="206"/>
    </row>
    <row r="241" spans="1:52" ht="34.5" customHeight="1" thickTop="1">
      <c r="A241" s="178" t="s">
        <v>475</v>
      </c>
      <c r="B241" s="166" t="s">
        <v>90</v>
      </c>
      <c r="C241" s="167">
        <f t="shared" si="42"/>
        <v>-1.98</v>
      </c>
      <c r="D241" s="168">
        <f aca="true" t="shared" si="51" ref="D241:D247">E241+F241</f>
        <v>23</v>
      </c>
      <c r="E241" s="211">
        <f t="shared" si="46"/>
        <v>10</v>
      </c>
      <c r="F241" s="211">
        <f t="shared" si="47"/>
        <v>13</v>
      </c>
      <c r="G241" s="127">
        <f t="shared" si="43"/>
        <v>-3</v>
      </c>
      <c r="H241" s="127">
        <f t="shared" si="44"/>
        <v>43.47826086956522</v>
      </c>
      <c r="I241" s="139">
        <v>-6</v>
      </c>
      <c r="J241" s="139">
        <v>-11</v>
      </c>
      <c r="K241" s="139">
        <v>-12</v>
      </c>
      <c r="L241" s="139">
        <v>-9</v>
      </c>
      <c r="M241" s="139">
        <v>-9</v>
      </c>
      <c r="N241" s="144" t="s">
        <v>10</v>
      </c>
      <c r="O241" s="144" t="s">
        <v>10</v>
      </c>
      <c r="P241" s="144"/>
      <c r="Q241" s="144" t="s">
        <v>11</v>
      </c>
      <c r="R241" s="144" t="s">
        <v>476</v>
      </c>
      <c r="S241" s="144" t="s">
        <v>10</v>
      </c>
      <c r="T241" s="144" t="s">
        <v>11</v>
      </c>
      <c r="U241" s="144" t="s">
        <v>11</v>
      </c>
      <c r="V241" s="273"/>
      <c r="W241" s="144" t="s">
        <v>11</v>
      </c>
      <c r="X241" s="144" t="s">
        <v>10</v>
      </c>
      <c r="Y241" s="144" t="s">
        <v>11</v>
      </c>
      <c r="Z241" s="144" t="s">
        <v>11</v>
      </c>
      <c r="AA241" s="144" t="s">
        <v>10</v>
      </c>
      <c r="AB241" s="144"/>
      <c r="AC241" s="144" t="s">
        <v>11</v>
      </c>
      <c r="AD241" s="144" t="s">
        <v>11</v>
      </c>
      <c r="AE241" s="144"/>
      <c r="AF241" s="144" t="s">
        <v>10</v>
      </c>
      <c r="AG241" s="144" t="s">
        <v>10</v>
      </c>
      <c r="AH241" s="273" t="s">
        <v>11</v>
      </c>
      <c r="AI241" s="144" t="s">
        <v>11</v>
      </c>
      <c r="AJ241" s="144" t="s">
        <v>10</v>
      </c>
      <c r="AK241" s="144" t="s">
        <v>11</v>
      </c>
      <c r="AL241" s="144" t="s">
        <v>11</v>
      </c>
      <c r="AM241" s="144" t="s">
        <v>10</v>
      </c>
      <c r="AN241" s="144"/>
      <c r="AO241" s="144"/>
      <c r="AP241" s="144"/>
      <c r="AQ241" s="144"/>
      <c r="AR241" s="69"/>
      <c r="AS241" s="69"/>
      <c r="AT241" s="3"/>
      <c r="AU241" s="62"/>
      <c r="AV241" s="3"/>
      <c r="AW241" s="2"/>
      <c r="AX241" s="62"/>
      <c r="AY241" s="3"/>
      <c r="AZ241" s="62"/>
    </row>
    <row r="242" spans="1:52" s="260" customFormat="1" ht="34.5" customHeight="1" hidden="1">
      <c r="A242" s="249" t="s">
        <v>285</v>
      </c>
      <c r="B242" s="250" t="s">
        <v>90</v>
      </c>
      <c r="C242" s="251">
        <f t="shared" si="42"/>
        <v>0</v>
      </c>
      <c r="D242" s="252">
        <f t="shared" si="51"/>
        <v>0</v>
      </c>
      <c r="E242" s="253">
        <f t="shared" si="46"/>
        <v>0</v>
      </c>
      <c r="F242" s="253">
        <f t="shared" si="47"/>
        <v>0</v>
      </c>
      <c r="G242" s="254">
        <f t="shared" si="43"/>
        <v>0</v>
      </c>
      <c r="H242" s="254" t="e">
        <f t="shared" si="44"/>
        <v>#DIV/0!</v>
      </c>
      <c r="I242" s="141">
        <v>16</v>
      </c>
      <c r="J242" s="141">
        <v>16</v>
      </c>
      <c r="K242" s="141"/>
      <c r="L242" s="141"/>
      <c r="M242" s="141"/>
      <c r="N242" s="255"/>
      <c r="O242" s="255"/>
      <c r="P242" s="255"/>
      <c r="Q242" s="255"/>
      <c r="R242" s="255"/>
      <c r="S242" s="255"/>
      <c r="T242" s="255"/>
      <c r="U242" s="255"/>
      <c r="V242" s="271"/>
      <c r="W242" s="255"/>
      <c r="X242" s="255"/>
      <c r="Y242" s="255"/>
      <c r="Z242" s="255"/>
      <c r="AA242" s="255"/>
      <c r="AB242" s="192"/>
      <c r="AC242" s="255"/>
      <c r="AD242" s="255"/>
      <c r="AE242" s="255"/>
      <c r="AF242" s="255"/>
      <c r="AG242" s="255"/>
      <c r="AH242" s="271"/>
      <c r="AI242" s="255"/>
      <c r="AJ242" s="255"/>
      <c r="AK242" s="255"/>
      <c r="AL242" s="144"/>
      <c r="AM242" s="144"/>
      <c r="AN242" s="144"/>
      <c r="AO242" s="144"/>
      <c r="AP242" s="144"/>
      <c r="AQ242" s="144"/>
      <c r="AR242" s="256"/>
      <c r="AS242" s="256"/>
      <c r="AT242" s="257"/>
      <c r="AU242" s="258"/>
      <c r="AV242" s="257"/>
      <c r="AW242" s="259"/>
      <c r="AX242" s="258"/>
      <c r="AY242" s="257"/>
      <c r="AZ242" s="258"/>
    </row>
    <row r="243" spans="1:52" ht="34.5" customHeight="1">
      <c r="A243" s="178" t="s">
        <v>91</v>
      </c>
      <c r="B243" s="166" t="s">
        <v>90</v>
      </c>
      <c r="C243" s="167">
        <f t="shared" si="42"/>
        <v>-0.66</v>
      </c>
      <c r="D243" s="168">
        <f t="shared" si="51"/>
        <v>23</v>
      </c>
      <c r="E243" s="211">
        <f t="shared" si="46"/>
        <v>11</v>
      </c>
      <c r="F243" s="211">
        <f t="shared" si="47"/>
        <v>12</v>
      </c>
      <c r="G243" s="127">
        <f t="shared" si="43"/>
        <v>-1</v>
      </c>
      <c r="H243" s="127">
        <f t="shared" si="44"/>
        <v>47.826086956521735</v>
      </c>
      <c r="I243" s="139">
        <v>4</v>
      </c>
      <c r="J243" s="139">
        <v>5</v>
      </c>
      <c r="K243" s="139">
        <v>-1</v>
      </c>
      <c r="L243" s="139">
        <v>-4</v>
      </c>
      <c r="M243" s="139">
        <v>-4</v>
      </c>
      <c r="N243" s="144" t="s">
        <v>10</v>
      </c>
      <c r="O243" s="144" t="s">
        <v>11</v>
      </c>
      <c r="P243" s="144"/>
      <c r="Q243" s="144" t="s">
        <v>10</v>
      </c>
      <c r="R243" s="144"/>
      <c r="S243" s="144" t="s">
        <v>10</v>
      </c>
      <c r="T243" s="144" t="s">
        <v>11</v>
      </c>
      <c r="U243" s="144" t="s">
        <v>11</v>
      </c>
      <c r="V243" s="273"/>
      <c r="W243" s="144" t="s">
        <v>10</v>
      </c>
      <c r="X243" s="144" t="s">
        <v>10</v>
      </c>
      <c r="Y243" s="144" t="s">
        <v>11</v>
      </c>
      <c r="Z243" s="144" t="s">
        <v>11</v>
      </c>
      <c r="AA243" s="144" t="s">
        <v>11</v>
      </c>
      <c r="AB243" s="144" t="s">
        <v>10</v>
      </c>
      <c r="AC243" s="144" t="s">
        <v>474</v>
      </c>
      <c r="AD243" s="144" t="s">
        <v>11</v>
      </c>
      <c r="AE243" s="144"/>
      <c r="AF243" s="144" t="s">
        <v>11</v>
      </c>
      <c r="AG243" s="144" t="s">
        <v>10</v>
      </c>
      <c r="AH243" s="273" t="s">
        <v>11</v>
      </c>
      <c r="AI243" s="144" t="s">
        <v>10</v>
      </c>
      <c r="AJ243" s="144" t="s">
        <v>11</v>
      </c>
      <c r="AK243" s="144" t="s">
        <v>10</v>
      </c>
      <c r="AL243" s="144" t="s">
        <v>11</v>
      </c>
      <c r="AM243" s="144" t="s">
        <v>11</v>
      </c>
      <c r="AN243" s="144"/>
      <c r="AO243" s="144"/>
      <c r="AP243" s="144"/>
      <c r="AQ243" s="144"/>
      <c r="AR243" s="69"/>
      <c r="AS243" s="69"/>
      <c r="AT243" s="3"/>
      <c r="AU243" s="62"/>
      <c r="AV243" s="3"/>
      <c r="AW243" s="2"/>
      <c r="AX243" s="62"/>
      <c r="AY243" s="3"/>
      <c r="AZ243" s="62"/>
    </row>
    <row r="244" spans="1:52" s="190" customFormat="1" ht="34.5" customHeight="1" hidden="1">
      <c r="A244" s="179" t="s">
        <v>92</v>
      </c>
      <c r="B244" s="180" t="s">
        <v>90</v>
      </c>
      <c r="C244" s="181">
        <f t="shared" si="42"/>
        <v>0</v>
      </c>
      <c r="D244" s="182">
        <f t="shared" si="51"/>
        <v>0</v>
      </c>
      <c r="E244" s="224">
        <f t="shared" si="46"/>
        <v>0</v>
      </c>
      <c r="F244" s="224">
        <f t="shared" si="47"/>
        <v>0</v>
      </c>
      <c r="G244" s="183">
        <f t="shared" si="43"/>
        <v>0</v>
      </c>
      <c r="H244" s="183" t="e">
        <f t="shared" si="44"/>
        <v>#DIV/0!</v>
      </c>
      <c r="I244" s="184"/>
      <c r="J244" s="184"/>
      <c r="K244" s="184"/>
      <c r="L244" s="184"/>
      <c r="M244" s="184"/>
      <c r="N244" s="185"/>
      <c r="O244" s="185"/>
      <c r="P244" s="185"/>
      <c r="Q244" s="185"/>
      <c r="R244" s="185"/>
      <c r="S244" s="185"/>
      <c r="T244" s="185"/>
      <c r="U244" s="185"/>
      <c r="V244" s="271"/>
      <c r="W244" s="185"/>
      <c r="X244" s="185"/>
      <c r="Y244" s="185"/>
      <c r="Z244" s="185"/>
      <c r="AA244" s="185"/>
      <c r="AB244" s="192"/>
      <c r="AC244" s="185"/>
      <c r="AD244" s="185"/>
      <c r="AE244" s="185"/>
      <c r="AF244" s="185"/>
      <c r="AG244" s="185"/>
      <c r="AH244" s="271"/>
      <c r="AI244" s="185"/>
      <c r="AJ244" s="185"/>
      <c r="AK244" s="185"/>
      <c r="AL244" s="144"/>
      <c r="AM244" s="144"/>
      <c r="AN244" s="144"/>
      <c r="AO244" s="144"/>
      <c r="AP244" s="144"/>
      <c r="AQ244" s="144"/>
      <c r="AR244" s="186"/>
      <c r="AS244" s="186"/>
      <c r="AT244" s="187"/>
      <c r="AU244" s="188"/>
      <c r="AV244" s="187"/>
      <c r="AW244" s="189"/>
      <c r="AX244" s="188"/>
      <c r="AY244" s="187"/>
      <c r="AZ244" s="188"/>
    </row>
    <row r="245" spans="1:52" s="190" customFormat="1" ht="34.5" customHeight="1" hidden="1">
      <c r="A245" s="179" t="s">
        <v>98</v>
      </c>
      <c r="B245" s="180" t="s">
        <v>90</v>
      </c>
      <c r="C245" s="181">
        <f aca="true" t="shared" si="52" ref="C245:C286">G245*0.66</f>
        <v>0</v>
      </c>
      <c r="D245" s="182">
        <f t="shared" si="51"/>
        <v>0</v>
      </c>
      <c r="E245" s="224">
        <f t="shared" si="46"/>
        <v>0</v>
      </c>
      <c r="F245" s="224">
        <f t="shared" si="47"/>
        <v>0</v>
      </c>
      <c r="G245" s="183">
        <f aca="true" t="shared" si="53" ref="G245:G273">E245-F245</f>
        <v>0</v>
      </c>
      <c r="H245" s="183" t="e">
        <f aca="true" t="shared" si="54" ref="H245:H286">SUM(E245/D245%)</f>
        <v>#DIV/0!</v>
      </c>
      <c r="I245" s="184"/>
      <c r="J245" s="184"/>
      <c r="K245" s="184"/>
      <c r="L245" s="184"/>
      <c r="M245" s="184"/>
      <c r="N245" s="185"/>
      <c r="O245" s="185"/>
      <c r="P245" s="185"/>
      <c r="Q245" s="185"/>
      <c r="R245" s="185"/>
      <c r="S245" s="185"/>
      <c r="T245" s="185"/>
      <c r="U245" s="185"/>
      <c r="V245" s="271"/>
      <c r="W245" s="185"/>
      <c r="X245" s="185"/>
      <c r="Y245" s="185"/>
      <c r="Z245" s="185"/>
      <c r="AA245" s="185"/>
      <c r="AB245" s="192"/>
      <c r="AC245" s="185"/>
      <c r="AD245" s="185"/>
      <c r="AE245" s="185"/>
      <c r="AF245" s="185"/>
      <c r="AG245" s="185"/>
      <c r="AH245" s="271"/>
      <c r="AI245" s="185"/>
      <c r="AJ245" s="185"/>
      <c r="AK245" s="185"/>
      <c r="AL245" s="144"/>
      <c r="AM245" s="144"/>
      <c r="AN245" s="144"/>
      <c r="AO245" s="144"/>
      <c r="AP245" s="144"/>
      <c r="AQ245" s="144"/>
      <c r="AR245" s="186"/>
      <c r="AS245" s="186"/>
      <c r="AT245" s="187"/>
      <c r="AU245" s="188"/>
      <c r="AV245" s="187"/>
      <c r="AW245" s="189"/>
      <c r="AX245" s="188"/>
      <c r="AY245" s="187"/>
      <c r="AZ245" s="188"/>
    </row>
    <row r="246" spans="1:52" s="190" customFormat="1" ht="34.5" customHeight="1" hidden="1">
      <c r="A246" s="179" t="s">
        <v>50</v>
      </c>
      <c r="B246" s="180" t="s">
        <v>229</v>
      </c>
      <c r="C246" s="181">
        <f t="shared" si="52"/>
        <v>0</v>
      </c>
      <c r="D246" s="182">
        <f t="shared" si="51"/>
        <v>0</v>
      </c>
      <c r="E246" s="224">
        <f t="shared" si="46"/>
        <v>0</v>
      </c>
      <c r="F246" s="224">
        <f t="shared" si="47"/>
        <v>0</v>
      </c>
      <c r="G246" s="183">
        <f t="shared" si="53"/>
        <v>0</v>
      </c>
      <c r="H246" s="183" t="e">
        <f t="shared" si="54"/>
        <v>#DIV/0!</v>
      </c>
      <c r="I246" s="184"/>
      <c r="J246" s="184"/>
      <c r="K246" s="184"/>
      <c r="L246" s="184"/>
      <c r="M246" s="184"/>
      <c r="N246" s="185"/>
      <c r="O246" s="185"/>
      <c r="P246" s="185"/>
      <c r="Q246" s="185"/>
      <c r="R246" s="185"/>
      <c r="S246" s="185"/>
      <c r="T246" s="185"/>
      <c r="U246" s="185"/>
      <c r="V246" s="271"/>
      <c r="W246" s="185"/>
      <c r="X246" s="185"/>
      <c r="Y246" s="185"/>
      <c r="Z246" s="185"/>
      <c r="AA246" s="185"/>
      <c r="AB246" s="192"/>
      <c r="AC246" s="185"/>
      <c r="AD246" s="185"/>
      <c r="AE246" s="185"/>
      <c r="AF246" s="185"/>
      <c r="AG246" s="185"/>
      <c r="AH246" s="271"/>
      <c r="AI246" s="185"/>
      <c r="AJ246" s="185"/>
      <c r="AK246" s="185"/>
      <c r="AL246" s="144"/>
      <c r="AM246" s="144"/>
      <c r="AN246" s="144"/>
      <c r="AO246" s="144"/>
      <c r="AP246" s="144"/>
      <c r="AQ246" s="144"/>
      <c r="AR246" s="186"/>
      <c r="AS246" s="186"/>
      <c r="AT246" s="187"/>
      <c r="AU246" s="188"/>
      <c r="AV246" s="187"/>
      <c r="AW246" s="189"/>
      <c r="AX246" s="188"/>
      <c r="AY246" s="187"/>
      <c r="AZ246" s="188"/>
    </row>
    <row r="247" spans="1:52" s="190" customFormat="1" ht="34.5" customHeight="1" hidden="1">
      <c r="A247" s="179" t="s">
        <v>51</v>
      </c>
      <c r="B247" s="180" t="s">
        <v>90</v>
      </c>
      <c r="C247" s="181">
        <f t="shared" si="52"/>
        <v>0</v>
      </c>
      <c r="D247" s="182">
        <f t="shared" si="51"/>
        <v>0</v>
      </c>
      <c r="E247" s="224">
        <f t="shared" si="46"/>
        <v>0</v>
      </c>
      <c r="F247" s="224">
        <f t="shared" si="47"/>
        <v>0</v>
      </c>
      <c r="G247" s="183">
        <f t="shared" si="53"/>
        <v>0</v>
      </c>
      <c r="H247" s="183" t="e">
        <f t="shared" si="54"/>
        <v>#DIV/0!</v>
      </c>
      <c r="I247" s="184"/>
      <c r="J247" s="184"/>
      <c r="K247" s="184"/>
      <c r="L247" s="184"/>
      <c r="M247" s="184"/>
      <c r="N247" s="185"/>
      <c r="O247" s="185"/>
      <c r="P247" s="185"/>
      <c r="Q247" s="185"/>
      <c r="R247" s="185"/>
      <c r="S247" s="185"/>
      <c r="T247" s="185"/>
      <c r="U247" s="185"/>
      <c r="V247" s="271"/>
      <c r="W247" s="185"/>
      <c r="X247" s="185"/>
      <c r="Y247" s="185"/>
      <c r="Z247" s="185"/>
      <c r="AA247" s="185"/>
      <c r="AB247" s="192"/>
      <c r="AC247" s="185"/>
      <c r="AD247" s="185"/>
      <c r="AE247" s="185"/>
      <c r="AF247" s="185"/>
      <c r="AG247" s="185"/>
      <c r="AH247" s="271"/>
      <c r="AI247" s="185"/>
      <c r="AJ247" s="185"/>
      <c r="AK247" s="185"/>
      <c r="AL247" s="144"/>
      <c r="AM247" s="144"/>
      <c r="AN247" s="144"/>
      <c r="AO247" s="144"/>
      <c r="AP247" s="144"/>
      <c r="AQ247" s="144"/>
      <c r="AR247" s="186"/>
      <c r="AS247" s="186"/>
      <c r="AT247" s="187"/>
      <c r="AU247" s="188"/>
      <c r="AV247" s="187"/>
      <c r="AW247" s="189"/>
      <c r="AX247" s="188"/>
      <c r="AY247" s="187"/>
      <c r="AZ247" s="188"/>
    </row>
    <row r="248" spans="1:52" s="190" customFormat="1" ht="34.5" customHeight="1" hidden="1">
      <c r="A248" s="179" t="s">
        <v>93</v>
      </c>
      <c r="B248" s="180" t="s">
        <v>90</v>
      </c>
      <c r="C248" s="181">
        <f t="shared" si="52"/>
        <v>0</v>
      </c>
      <c r="D248" s="182">
        <f aca="true" t="shared" si="55" ref="D248:D268">E248+F248</f>
        <v>0</v>
      </c>
      <c r="E248" s="224">
        <f t="shared" si="46"/>
        <v>0</v>
      </c>
      <c r="F248" s="224">
        <f t="shared" si="47"/>
        <v>0</v>
      </c>
      <c r="G248" s="183">
        <f t="shared" si="53"/>
        <v>0</v>
      </c>
      <c r="H248" s="183" t="e">
        <f t="shared" si="54"/>
        <v>#DIV/0!</v>
      </c>
      <c r="I248" s="184"/>
      <c r="J248" s="184"/>
      <c r="K248" s="184"/>
      <c r="L248" s="184"/>
      <c r="M248" s="184"/>
      <c r="N248" s="185"/>
      <c r="O248" s="185"/>
      <c r="P248" s="185"/>
      <c r="Q248" s="185"/>
      <c r="R248" s="185"/>
      <c r="S248" s="185"/>
      <c r="T248" s="185"/>
      <c r="U248" s="185"/>
      <c r="V248" s="271"/>
      <c r="W248" s="185"/>
      <c r="X248" s="185"/>
      <c r="Y248" s="185"/>
      <c r="Z248" s="185"/>
      <c r="AA248" s="185"/>
      <c r="AB248" s="192"/>
      <c r="AC248" s="185"/>
      <c r="AD248" s="185"/>
      <c r="AE248" s="185"/>
      <c r="AF248" s="185"/>
      <c r="AG248" s="185"/>
      <c r="AH248" s="271"/>
      <c r="AI248" s="185"/>
      <c r="AJ248" s="185"/>
      <c r="AK248" s="185"/>
      <c r="AL248" s="144"/>
      <c r="AM248" s="144"/>
      <c r="AN248" s="144"/>
      <c r="AO248" s="144"/>
      <c r="AP248" s="144"/>
      <c r="AQ248" s="144"/>
      <c r="AR248" s="186"/>
      <c r="AS248" s="186"/>
      <c r="AT248" s="187"/>
      <c r="AU248" s="188"/>
      <c r="AV248" s="187"/>
      <c r="AW248" s="189"/>
      <c r="AX248" s="188"/>
      <c r="AY248" s="187"/>
      <c r="AZ248" s="188"/>
    </row>
    <row r="249" spans="1:52" ht="34.5" customHeight="1" hidden="1">
      <c r="A249" s="178" t="s">
        <v>299</v>
      </c>
      <c r="B249" s="166" t="s">
        <v>90</v>
      </c>
      <c r="C249" s="167">
        <f>G249*0.66</f>
        <v>0</v>
      </c>
      <c r="D249" s="168">
        <f t="shared" si="55"/>
        <v>0</v>
      </c>
      <c r="E249" s="211">
        <f>COUNTIF(N249:AQ249,"W")+COUNTIF(N249:AQ249,"WL")+COUNTIF(N249:AQ249,"WLL")+COUNTIF(N249:AQ249,"WW")+COUNTIF(N249:AQ249,"WW")+COUNTIF(N249:AQ249,"WWL")+COUNTIF(N249:AQ249,"WWL")+COUNTIF(N249:AQ249,"WWW")+COUNTIF(N249:AQ249,"WWW")+COUNTIF(N249:AQ249,"WWW")</f>
        <v>0</v>
      </c>
      <c r="F249" s="211">
        <f>COUNTIF(N249:AQ249,"L")+COUNTIF(N249:AQ249,"WL")+COUNTIF(N249:AQ249,"WWL")+COUNTIF(N249:AQ249,"LL")+COUNTIF(N249:AQ249,"LL")+COUNTIF(N249:AQ249,"WLL")+COUNTIF(N249:AQ249,"WLL")+COUNTIF(N249:AQ249,"LLL")+COUNTIF(N249:AQ249,"LLL")+COUNTIF(N249:AQ249,"LLL")</f>
        <v>0</v>
      </c>
      <c r="G249" s="127">
        <f>E249-F249</f>
        <v>0</v>
      </c>
      <c r="H249" s="127" t="e">
        <f>SUM(E249/D249%)</f>
        <v>#DIV/0!</v>
      </c>
      <c r="I249" s="140">
        <v>15</v>
      </c>
      <c r="J249" s="140">
        <v>14</v>
      </c>
      <c r="K249" s="140"/>
      <c r="L249" s="140"/>
      <c r="M249" s="140"/>
      <c r="N249" s="144"/>
      <c r="O249" s="144"/>
      <c r="P249" s="144"/>
      <c r="Q249" s="144"/>
      <c r="R249" s="144"/>
      <c r="S249" s="144"/>
      <c r="T249" s="144"/>
      <c r="U249" s="144"/>
      <c r="V249" s="273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273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69"/>
      <c r="AS249" s="69"/>
      <c r="AT249" s="3"/>
      <c r="AU249" s="62"/>
      <c r="AV249" s="3"/>
      <c r="AW249" s="2"/>
      <c r="AX249" s="62"/>
      <c r="AY249" s="3"/>
      <c r="AZ249" s="62"/>
    </row>
    <row r="250" spans="1:52" ht="34.5" customHeight="1" hidden="1">
      <c r="A250" s="178" t="s">
        <v>334</v>
      </c>
      <c r="B250" s="166" t="s">
        <v>90</v>
      </c>
      <c r="C250" s="167">
        <f>G250*0.66</f>
        <v>0</v>
      </c>
      <c r="D250" s="168">
        <f t="shared" si="55"/>
        <v>0</v>
      </c>
      <c r="E250" s="211">
        <f>COUNTIF(N250:AQ250,"W")+COUNTIF(N250:AQ250,"WL")+COUNTIF(N250:AQ250,"WLL")+COUNTIF(N250:AQ250,"WW")+COUNTIF(N250:AQ250,"WW")+COUNTIF(N250:AQ250,"WWL")+COUNTIF(N250:AQ250,"WWL")+COUNTIF(N250:AQ250,"WWW")+COUNTIF(N250:AQ250,"WWW")+COUNTIF(N250:AQ250,"WWW")</f>
        <v>0</v>
      </c>
      <c r="F250" s="211">
        <f>COUNTIF(N250:AQ250,"L")+COUNTIF(N250:AQ250,"WL")+COUNTIF(N250:AQ250,"WWL")+COUNTIF(N250:AQ250,"LL")+COUNTIF(N250:AQ250,"LL")+COUNTIF(N250:AQ250,"WLL")+COUNTIF(N250:AQ250,"WLL")+COUNTIF(N250:AQ250,"LLL")+COUNTIF(N250:AQ250,"LLL")+COUNTIF(N250:AQ250,"LLL")</f>
        <v>0</v>
      </c>
      <c r="G250" s="127">
        <f>E250-F250</f>
        <v>0</v>
      </c>
      <c r="H250" s="127" t="e">
        <f>SUM(E250/D250%)</f>
        <v>#DIV/0!</v>
      </c>
      <c r="I250" s="140" t="s">
        <v>43</v>
      </c>
      <c r="J250" s="140" t="s">
        <v>43</v>
      </c>
      <c r="K250" s="140"/>
      <c r="L250" s="140"/>
      <c r="M250" s="140"/>
      <c r="N250" s="144"/>
      <c r="O250" s="144"/>
      <c r="P250" s="144"/>
      <c r="Q250" s="144"/>
      <c r="R250" s="144"/>
      <c r="S250" s="144"/>
      <c r="T250" s="144"/>
      <c r="U250" s="144"/>
      <c r="V250" s="273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27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69"/>
      <c r="AS250" s="69"/>
      <c r="AT250" s="3"/>
      <c r="AU250" s="62"/>
      <c r="AV250" s="3"/>
      <c r="AW250" s="2"/>
      <c r="AX250" s="62"/>
      <c r="AY250" s="3"/>
      <c r="AZ250" s="62"/>
    </row>
    <row r="251" spans="1:52" ht="34.5" customHeight="1">
      <c r="A251" s="289" t="s">
        <v>482</v>
      </c>
      <c r="B251" s="166" t="s">
        <v>90</v>
      </c>
      <c r="C251" s="167">
        <f>G251*0.66</f>
        <v>1.32</v>
      </c>
      <c r="D251" s="168">
        <f>E251+F251</f>
        <v>12</v>
      </c>
      <c r="E251" s="211">
        <f>COUNTIF(N251:AQ251,"W")+COUNTIF(N251:AQ251,"WL")+COUNTIF(N251:AQ251,"WLL")+COUNTIF(N251:AQ251,"WW")+COUNTIF(N251:AQ251,"WW")+COUNTIF(N251:AQ251,"WWL")+COUNTIF(N251:AQ251,"WWL")+COUNTIF(N251:AQ251,"WWW")+COUNTIF(N251:AQ251,"WWW")+COUNTIF(N251:AQ251,"WWW")</f>
        <v>7</v>
      </c>
      <c r="F251" s="211">
        <f>COUNTIF(N251:AQ251,"L")+COUNTIF(N251:AQ251,"WL")+COUNTIF(N251:AQ251,"WWL")+COUNTIF(N251:AQ251,"LL")+COUNTIF(N251:AQ251,"LL")+COUNTIF(N251:AQ251,"WLL")+COUNTIF(N251:AQ251,"WLL")+COUNTIF(N251:AQ251,"LLL")+COUNTIF(N251:AQ251,"LLL")+COUNTIF(N251:AQ251,"LLL")</f>
        <v>5</v>
      </c>
      <c r="G251" s="127">
        <f>E251-F251</f>
        <v>2</v>
      </c>
      <c r="H251" s="127">
        <f>SUM(E251/D251%)</f>
        <v>58.333333333333336</v>
      </c>
      <c r="I251" s="140">
        <v>15</v>
      </c>
      <c r="J251" s="140">
        <v>14</v>
      </c>
      <c r="K251" s="140"/>
      <c r="L251" s="140"/>
      <c r="M251" s="140">
        <v>20</v>
      </c>
      <c r="N251" s="144"/>
      <c r="O251" s="144"/>
      <c r="P251" s="144"/>
      <c r="Q251" s="144"/>
      <c r="R251" s="144"/>
      <c r="S251" s="144"/>
      <c r="T251" s="144"/>
      <c r="U251" s="144"/>
      <c r="V251" s="273" t="s">
        <v>10</v>
      </c>
      <c r="W251" s="144"/>
      <c r="X251" s="144" t="s">
        <v>11</v>
      </c>
      <c r="Y251" s="144" t="s">
        <v>10</v>
      </c>
      <c r="Z251" s="144" t="s">
        <v>11</v>
      </c>
      <c r="AA251" s="144"/>
      <c r="AB251" s="144"/>
      <c r="AC251" s="144"/>
      <c r="AD251" s="144" t="s">
        <v>11</v>
      </c>
      <c r="AE251" s="144"/>
      <c r="AF251" s="144" t="s">
        <v>11</v>
      </c>
      <c r="AG251" s="144" t="s">
        <v>11</v>
      </c>
      <c r="AH251" s="273" t="s">
        <v>10</v>
      </c>
      <c r="AI251" s="144" t="s">
        <v>10</v>
      </c>
      <c r="AJ251" s="144" t="s">
        <v>10</v>
      </c>
      <c r="AK251" s="144" t="s">
        <v>10</v>
      </c>
      <c r="AL251" s="144" t="s">
        <v>10</v>
      </c>
      <c r="AM251" s="144"/>
      <c r="AN251" s="144"/>
      <c r="AO251" s="144"/>
      <c r="AP251" s="144"/>
      <c r="AQ251" s="144"/>
      <c r="AR251" s="69"/>
      <c r="AS251" s="69"/>
      <c r="AT251" s="3"/>
      <c r="AU251" s="62"/>
      <c r="AV251" s="3"/>
      <c r="AW251" s="2"/>
      <c r="AX251" s="62"/>
      <c r="AY251" s="3"/>
      <c r="AZ251" s="62"/>
    </row>
    <row r="252" spans="1:52" ht="34.5" customHeight="1">
      <c r="A252" s="179" t="s">
        <v>300</v>
      </c>
      <c r="B252" s="166" t="s">
        <v>90</v>
      </c>
      <c r="C252" s="167">
        <f t="shared" si="52"/>
        <v>-0.66</v>
      </c>
      <c r="D252" s="168">
        <f t="shared" si="55"/>
        <v>1</v>
      </c>
      <c r="E252" s="211">
        <f>COUNTIF(N252:AQ252,"W")+COUNTIF(N252:AQ252,"WL")+COUNTIF(N252:AQ252,"WLL")+COUNTIF(N252:AQ252,"WW")+COUNTIF(N252:AQ252,"WW")+COUNTIF(N252:AQ252,"WWL")+COUNTIF(N252:AQ252,"WWL")+COUNTIF(N252:AQ252,"WWW")+COUNTIF(N252:AQ252,"WWW")+COUNTIF(N252:AQ252,"WWW")</f>
        <v>0</v>
      </c>
      <c r="F252" s="211">
        <f>COUNTIF(N252:AQ252,"L")+COUNTIF(N252:AQ252,"WL")+COUNTIF(N252:AQ252,"WWL")+COUNTIF(N252:AQ252,"LL")+COUNTIF(N252:AQ252,"LL")+COUNTIF(N252:AQ252,"WLL")+COUNTIF(N252:AQ252,"WLL")+COUNTIF(N252:AQ252,"LLL")+COUNTIF(N252:AQ252,"LLL")+COUNTIF(N252:AQ252,"LLL")</f>
        <v>1</v>
      </c>
      <c r="G252" s="127">
        <f t="shared" si="53"/>
        <v>-1</v>
      </c>
      <c r="H252" s="127">
        <f t="shared" si="54"/>
        <v>0</v>
      </c>
      <c r="I252" s="140">
        <v>15</v>
      </c>
      <c r="J252" s="140">
        <v>14</v>
      </c>
      <c r="K252" s="140"/>
      <c r="L252" s="140"/>
      <c r="M252" s="140"/>
      <c r="N252" s="144"/>
      <c r="O252" s="144"/>
      <c r="P252" s="144"/>
      <c r="Q252" s="144"/>
      <c r="R252" s="144"/>
      <c r="S252" s="144"/>
      <c r="T252" s="144"/>
      <c r="U252" s="144"/>
      <c r="V252" s="273"/>
      <c r="W252" s="144"/>
      <c r="X252" s="144"/>
      <c r="Y252" s="144"/>
      <c r="Z252" s="144"/>
      <c r="AA252" s="144" t="s">
        <v>11</v>
      </c>
      <c r="AB252" s="144"/>
      <c r="AC252" s="144"/>
      <c r="AD252" s="144"/>
      <c r="AE252" s="144"/>
      <c r="AF252" s="144"/>
      <c r="AG252" s="144"/>
      <c r="AH252" s="273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69"/>
      <c r="AS252" s="69"/>
      <c r="AT252" s="3"/>
      <c r="AU252" s="62"/>
      <c r="AV252" s="3"/>
      <c r="AW252" s="2"/>
      <c r="AX252" s="62"/>
      <c r="AY252" s="3"/>
      <c r="AZ252" s="62"/>
    </row>
    <row r="253" spans="1:52" ht="34.5" customHeight="1">
      <c r="A253" s="178" t="s">
        <v>94</v>
      </c>
      <c r="B253" s="166" t="s">
        <v>90</v>
      </c>
      <c r="C253" s="167">
        <f t="shared" si="52"/>
        <v>-4.62</v>
      </c>
      <c r="D253" s="168">
        <f t="shared" si="55"/>
        <v>19</v>
      </c>
      <c r="E253" s="211">
        <f t="shared" si="46"/>
        <v>6</v>
      </c>
      <c r="F253" s="211">
        <f t="shared" si="47"/>
        <v>13</v>
      </c>
      <c r="G253" s="127">
        <f t="shared" si="53"/>
        <v>-7</v>
      </c>
      <c r="H253" s="127">
        <f t="shared" si="54"/>
        <v>31.57894736842105</v>
      </c>
      <c r="I253" s="140">
        <v>-1</v>
      </c>
      <c r="J253" s="140">
        <v>4</v>
      </c>
      <c r="K253" s="140">
        <v>6</v>
      </c>
      <c r="L253" s="140">
        <v>3</v>
      </c>
      <c r="M253" s="140">
        <v>5</v>
      </c>
      <c r="N253" s="144" t="s">
        <v>11</v>
      </c>
      <c r="O253" s="144"/>
      <c r="P253" s="144"/>
      <c r="Q253" s="144" t="s">
        <v>11</v>
      </c>
      <c r="R253" s="144" t="s">
        <v>11</v>
      </c>
      <c r="S253" s="144" t="s">
        <v>10</v>
      </c>
      <c r="T253" s="144" t="s">
        <v>10</v>
      </c>
      <c r="U253" s="144" t="s">
        <v>11</v>
      </c>
      <c r="V253" s="273" t="s">
        <v>11</v>
      </c>
      <c r="W253" s="144" t="s">
        <v>11</v>
      </c>
      <c r="X253" s="144" t="s">
        <v>10</v>
      </c>
      <c r="Y253" s="144"/>
      <c r="Z253" s="144" t="s">
        <v>11</v>
      </c>
      <c r="AA253" s="144"/>
      <c r="AB253" s="144"/>
      <c r="AC253" s="144" t="s">
        <v>11</v>
      </c>
      <c r="AD253" s="144" t="s">
        <v>11</v>
      </c>
      <c r="AE253" s="144"/>
      <c r="AF253" s="144" t="s">
        <v>11</v>
      </c>
      <c r="AG253" s="144"/>
      <c r="AH253" s="273" t="s">
        <v>10</v>
      </c>
      <c r="AI253" s="144" t="s">
        <v>11</v>
      </c>
      <c r="AJ253" s="144" t="s">
        <v>10</v>
      </c>
      <c r="AK253" s="144" t="s">
        <v>10</v>
      </c>
      <c r="AL253" s="144" t="s">
        <v>11</v>
      </c>
      <c r="AM253" s="144" t="s">
        <v>11</v>
      </c>
      <c r="AN253" s="144"/>
      <c r="AO253" s="144"/>
      <c r="AP253" s="144"/>
      <c r="AQ253" s="144"/>
      <c r="AR253" s="69"/>
      <c r="AS253" s="69"/>
      <c r="AT253" s="3"/>
      <c r="AU253" s="62"/>
      <c r="AV253" s="3"/>
      <c r="AW253" s="2"/>
      <c r="AX253" s="62"/>
      <c r="AY253" s="3"/>
      <c r="AZ253" s="62"/>
    </row>
    <row r="254" spans="1:52" ht="34.5" customHeight="1">
      <c r="A254" s="178" t="s">
        <v>372</v>
      </c>
      <c r="B254" s="166" t="s">
        <v>90</v>
      </c>
      <c r="C254" s="167">
        <f>G254*0.66</f>
        <v>-3.3000000000000003</v>
      </c>
      <c r="D254" s="168">
        <f t="shared" si="55"/>
        <v>9</v>
      </c>
      <c r="E254" s="211">
        <f>COUNTIF(N254:AQ254,"W")+COUNTIF(N254:AQ254,"WL")+COUNTIF(N254:AQ254,"WLL")+COUNTIF(N254:AQ254,"WW")+COUNTIF(N254:AQ254,"WW")+COUNTIF(N254:AQ254,"WWL")+COUNTIF(N254:AQ254,"WWL")+COUNTIF(N254:AQ254,"WWW")+COUNTIF(N254:AQ254,"WWW")+COUNTIF(N254:AQ254,"WWW")</f>
        <v>2</v>
      </c>
      <c r="F254" s="211">
        <f>COUNTIF(N254:AQ254,"L")+COUNTIF(N254:AQ254,"WL")+COUNTIF(N254:AQ254,"WWL")+COUNTIF(N254:AQ254,"LL")+COUNTIF(N254:AQ254,"LL")+COUNTIF(N254:AQ254,"WLL")+COUNTIF(N254:AQ254,"WLL")+COUNTIF(N254:AQ254,"LLL")+COUNTIF(N254:AQ254,"LLL")+COUNTIF(N254:AQ254,"LLL")</f>
        <v>7</v>
      </c>
      <c r="G254" s="127">
        <f>E254-F254</f>
        <v>-5</v>
      </c>
      <c r="H254" s="127">
        <f>SUM(E254/D254%)</f>
        <v>22.22222222222222</v>
      </c>
      <c r="I254" s="139">
        <v>23</v>
      </c>
      <c r="J254" s="139">
        <v>24</v>
      </c>
      <c r="K254" s="139">
        <v>30</v>
      </c>
      <c r="L254" s="139">
        <v>32</v>
      </c>
      <c r="M254" s="139">
        <v>32</v>
      </c>
      <c r="N254" s="144" t="s">
        <v>11</v>
      </c>
      <c r="O254" s="144" t="s">
        <v>11</v>
      </c>
      <c r="P254" s="144"/>
      <c r="Q254" s="144"/>
      <c r="R254" s="144"/>
      <c r="S254" s="144"/>
      <c r="T254" s="144"/>
      <c r="U254" s="144"/>
      <c r="V254" s="273"/>
      <c r="W254" s="144"/>
      <c r="X254" s="144"/>
      <c r="Y254" s="144"/>
      <c r="Z254" s="144" t="s">
        <v>11</v>
      </c>
      <c r="AA254" s="144"/>
      <c r="AB254" s="144"/>
      <c r="AC254" s="144"/>
      <c r="AD254" s="144" t="s">
        <v>11</v>
      </c>
      <c r="AE254" s="144"/>
      <c r="AF254" s="144"/>
      <c r="AG254" s="144" t="s">
        <v>10</v>
      </c>
      <c r="AH254" s="273" t="s">
        <v>11</v>
      </c>
      <c r="AI254" s="144" t="s">
        <v>10</v>
      </c>
      <c r="AJ254" s="144" t="s">
        <v>11</v>
      </c>
      <c r="AK254" s="144"/>
      <c r="AL254" s="144"/>
      <c r="AM254" s="144" t="s">
        <v>11</v>
      </c>
      <c r="AN254" s="144"/>
      <c r="AO254" s="144"/>
      <c r="AP254" s="144"/>
      <c r="AQ254" s="144"/>
      <c r="AR254" s="69"/>
      <c r="AS254" s="69"/>
      <c r="AT254" s="3"/>
      <c r="AU254" s="62"/>
      <c r="AV254" s="3"/>
      <c r="AW254" s="2"/>
      <c r="AX254" s="62"/>
      <c r="AY254" s="3"/>
      <c r="AZ254" s="62"/>
    </row>
    <row r="255" spans="1:52" ht="34.5" customHeight="1">
      <c r="A255" s="126" t="s">
        <v>276</v>
      </c>
      <c r="B255" s="166" t="s">
        <v>90</v>
      </c>
      <c r="C255" s="167">
        <f t="shared" si="52"/>
        <v>2.64</v>
      </c>
      <c r="D255" s="168">
        <f t="shared" si="55"/>
        <v>10</v>
      </c>
      <c r="E255" s="211">
        <f>COUNTIF(N255:AQ255,"W")+COUNTIF(N255:AQ255,"WL")+COUNTIF(N255:AQ255,"WLL")+COUNTIF(N255:AQ255,"WW")+COUNTIF(N255:AQ255,"WW")+COUNTIF(N255:AQ255,"WWL")+COUNTIF(N255:AQ255,"WWL")+COUNTIF(N255:AQ255,"WWW")+COUNTIF(N255:AQ255,"WWW")+COUNTIF(N255:AQ255,"WWW")</f>
        <v>7</v>
      </c>
      <c r="F255" s="211">
        <f>COUNTIF(N255:AQ255,"L")+COUNTIF(N255:AQ255,"WL")+COUNTIF(N255:AQ255,"WWL")+COUNTIF(N255:AQ255,"LL")+COUNTIF(N255:AQ255,"LL")+COUNTIF(N255:AQ255,"WLL")+COUNTIF(N255:AQ255,"WLL")+COUNTIF(N255:AQ255,"LLL")+COUNTIF(N255:AQ255,"LLL")+COUNTIF(N255:AQ255,"LLL")</f>
        <v>3</v>
      </c>
      <c r="G255" s="127">
        <f t="shared" si="53"/>
        <v>4</v>
      </c>
      <c r="H255" s="127">
        <f t="shared" si="54"/>
        <v>70</v>
      </c>
      <c r="I255" s="139">
        <v>33</v>
      </c>
      <c r="J255" s="139">
        <v>26</v>
      </c>
      <c r="K255" s="139">
        <v>22</v>
      </c>
      <c r="L255" s="139">
        <v>28</v>
      </c>
      <c r="M255" s="139">
        <v>28</v>
      </c>
      <c r="N255" s="144"/>
      <c r="O255" s="144"/>
      <c r="P255" s="144"/>
      <c r="Q255" s="144" t="s">
        <v>10</v>
      </c>
      <c r="R255" s="144" t="s">
        <v>10</v>
      </c>
      <c r="S255" s="144"/>
      <c r="T255" s="144" t="s">
        <v>11</v>
      </c>
      <c r="U255" s="144" t="s">
        <v>10</v>
      </c>
      <c r="V255" s="273" t="s">
        <v>10</v>
      </c>
      <c r="W255" s="144" t="s">
        <v>11</v>
      </c>
      <c r="X255" s="144" t="s">
        <v>10</v>
      </c>
      <c r="Y255" s="144" t="s">
        <v>10</v>
      </c>
      <c r="Z255" s="144"/>
      <c r="AA255" s="144" t="s">
        <v>10</v>
      </c>
      <c r="AB255" s="144"/>
      <c r="AC255" s="144" t="s">
        <v>11</v>
      </c>
      <c r="AD255" s="144"/>
      <c r="AE255" s="144"/>
      <c r="AF255" s="144"/>
      <c r="AG255" s="144"/>
      <c r="AH255" s="27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69"/>
      <c r="AS255" s="69"/>
      <c r="AT255" s="3"/>
      <c r="AU255" s="62"/>
      <c r="AV255" s="3"/>
      <c r="AW255" s="2"/>
      <c r="AX255" s="62"/>
      <c r="AY255" s="3"/>
      <c r="AZ255" s="62"/>
    </row>
    <row r="256" spans="1:52" ht="34.5" customHeight="1">
      <c r="A256" s="178" t="s">
        <v>277</v>
      </c>
      <c r="B256" s="166" t="s">
        <v>90</v>
      </c>
      <c r="C256" s="167">
        <f t="shared" si="52"/>
        <v>-1.98</v>
      </c>
      <c r="D256" s="168">
        <f t="shared" si="55"/>
        <v>15</v>
      </c>
      <c r="E256" s="211">
        <f>COUNTIF(N256:AQ256,"W")+COUNTIF(N256:AQ256,"WL")+COUNTIF(N256:AQ256,"WLL")+COUNTIF(N256:AQ256,"WW")+COUNTIF(N256:AQ256,"WW")+COUNTIF(N256:AQ256,"WWL")+COUNTIF(N256:AQ256,"WWL")+COUNTIF(N256:AQ256,"WWW")+COUNTIF(N256:AQ256,"WWW")+COUNTIF(N256:AQ256,"WWW")</f>
        <v>6</v>
      </c>
      <c r="F256" s="211">
        <f>COUNTIF(N256:AQ256,"L")+COUNTIF(N256:AQ256,"WL")+COUNTIF(N256:AQ256,"WWL")+COUNTIF(N256:AQ256,"LL")+COUNTIF(N256:AQ256,"LL")+COUNTIF(N256:AQ256,"WLL")+COUNTIF(N256:AQ256,"WLL")+COUNTIF(N256:AQ256,"LLL")+COUNTIF(N256:AQ256,"LLL")+COUNTIF(N256:AQ256,"LLL")</f>
        <v>9</v>
      </c>
      <c r="G256" s="127">
        <f t="shared" si="53"/>
        <v>-3</v>
      </c>
      <c r="H256" s="127">
        <f t="shared" si="54"/>
        <v>40</v>
      </c>
      <c r="I256" s="139">
        <v>23</v>
      </c>
      <c r="J256" s="139">
        <v>24</v>
      </c>
      <c r="K256" s="139">
        <v>24</v>
      </c>
      <c r="L256" s="139">
        <v>23</v>
      </c>
      <c r="M256" s="139">
        <v>27</v>
      </c>
      <c r="N256" s="144" t="s">
        <v>11</v>
      </c>
      <c r="O256" s="144" t="s">
        <v>10</v>
      </c>
      <c r="P256" s="144"/>
      <c r="Q256" s="144"/>
      <c r="R256" s="144" t="s">
        <v>10</v>
      </c>
      <c r="S256" s="144" t="s">
        <v>11</v>
      </c>
      <c r="T256" s="144"/>
      <c r="U256" s="144" t="s">
        <v>11</v>
      </c>
      <c r="V256" s="273" t="s">
        <v>11</v>
      </c>
      <c r="W256" s="144" t="s">
        <v>11</v>
      </c>
      <c r="X256" s="144"/>
      <c r="Y256" s="144" t="s">
        <v>11</v>
      </c>
      <c r="Z256" s="144"/>
      <c r="AA256" s="144" t="s">
        <v>11</v>
      </c>
      <c r="AB256" s="144"/>
      <c r="AC256" s="144" t="s">
        <v>10</v>
      </c>
      <c r="AD256" s="144"/>
      <c r="AE256" s="144"/>
      <c r="AF256" s="144" t="s">
        <v>11</v>
      </c>
      <c r="AG256" s="144" t="s">
        <v>10</v>
      </c>
      <c r="AH256" s="273"/>
      <c r="AI256" s="144"/>
      <c r="AJ256" s="144"/>
      <c r="AK256" s="144" t="s">
        <v>10</v>
      </c>
      <c r="AL256" s="144" t="s">
        <v>10</v>
      </c>
      <c r="AM256" s="144" t="s">
        <v>11</v>
      </c>
      <c r="AN256" s="144"/>
      <c r="AO256" s="144"/>
      <c r="AP256" s="144"/>
      <c r="AQ256" s="144"/>
      <c r="AR256" s="69"/>
      <c r="AS256" s="69"/>
      <c r="AT256" s="3"/>
      <c r="AU256" s="62"/>
      <c r="AV256" s="3"/>
      <c r="AW256" s="2"/>
      <c r="AX256" s="62"/>
      <c r="AY256" s="3"/>
      <c r="AZ256" s="62"/>
    </row>
    <row r="257" spans="1:52" ht="34.5" customHeight="1" thickBot="1">
      <c r="A257" s="178" t="s">
        <v>251</v>
      </c>
      <c r="B257" s="166" t="s">
        <v>90</v>
      </c>
      <c r="C257" s="167">
        <f t="shared" si="52"/>
        <v>-0.66</v>
      </c>
      <c r="D257" s="168">
        <f t="shared" si="55"/>
        <v>5</v>
      </c>
      <c r="E257" s="211">
        <f>COUNTIF(N257:AQ257,"W")+COUNTIF(N257:AQ257,"WL")+COUNTIF(N257:AQ257,"WLL")+COUNTIF(N257:AQ257,"WW")+COUNTIF(N257:AQ257,"WW")+COUNTIF(N257:AQ257,"WWL")+COUNTIF(N257:AQ257,"WWL")+COUNTIF(N257:AQ257,"WWW")+COUNTIF(N257:AQ257,"WWW")+COUNTIF(N257:AQ257,"WWW")</f>
        <v>2</v>
      </c>
      <c r="F257" s="211">
        <f>COUNTIF(N257:AQ257,"L")+COUNTIF(N257:AQ257,"WL")+COUNTIF(N257:AQ257,"WWL")+COUNTIF(N257:AQ257,"LL")+COUNTIF(N257:AQ257,"LL")+COUNTIF(N257:AQ257,"WLL")+COUNTIF(N257:AQ257,"WLL")+COUNTIF(N257:AQ257,"LLL")+COUNTIF(N257:AQ257,"LLL")+COUNTIF(N257:AQ257,"LLL")</f>
        <v>3</v>
      </c>
      <c r="G257" s="127">
        <f t="shared" si="53"/>
        <v>-1</v>
      </c>
      <c r="H257" s="127">
        <f t="shared" si="54"/>
        <v>40</v>
      </c>
      <c r="I257" s="139">
        <v>24</v>
      </c>
      <c r="J257" s="139">
        <v>31</v>
      </c>
      <c r="K257" s="139">
        <v>27</v>
      </c>
      <c r="L257" s="139">
        <v>27</v>
      </c>
      <c r="M257" s="139">
        <v>29</v>
      </c>
      <c r="N257" s="144"/>
      <c r="O257" s="144" t="s">
        <v>10</v>
      </c>
      <c r="P257" s="144"/>
      <c r="Q257" s="144" t="s">
        <v>11</v>
      </c>
      <c r="R257" s="144"/>
      <c r="S257" s="144" t="s">
        <v>10</v>
      </c>
      <c r="T257" s="144" t="s">
        <v>11</v>
      </c>
      <c r="U257" s="144"/>
      <c r="V257" s="273" t="s">
        <v>11</v>
      </c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273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69"/>
      <c r="AS257" s="69"/>
      <c r="AT257" s="3"/>
      <c r="AU257" s="62"/>
      <c r="AV257" s="3"/>
      <c r="AW257" s="2"/>
      <c r="AX257" s="62"/>
      <c r="AY257" s="3"/>
      <c r="AZ257" s="62"/>
    </row>
    <row r="258" spans="1:52" s="303" customFormat="1" ht="34.5" customHeight="1" thickTop="1">
      <c r="A258" s="322" t="s">
        <v>95</v>
      </c>
      <c r="B258" s="291" t="s">
        <v>96</v>
      </c>
      <c r="C258" s="292">
        <f t="shared" si="52"/>
        <v>-3.3000000000000003</v>
      </c>
      <c r="D258" s="293">
        <f t="shared" si="55"/>
        <v>21</v>
      </c>
      <c r="E258" s="294">
        <f t="shared" si="46"/>
        <v>8</v>
      </c>
      <c r="F258" s="294">
        <f t="shared" si="47"/>
        <v>13</v>
      </c>
      <c r="G258" s="295">
        <f t="shared" si="53"/>
        <v>-5</v>
      </c>
      <c r="H258" s="295">
        <f t="shared" si="54"/>
        <v>38.095238095238095</v>
      </c>
      <c r="I258" s="296">
        <v>-1</v>
      </c>
      <c r="J258" s="296">
        <v>4</v>
      </c>
      <c r="K258" s="296">
        <v>4</v>
      </c>
      <c r="L258" s="296">
        <v>2</v>
      </c>
      <c r="M258" s="296">
        <v>-5</v>
      </c>
      <c r="N258" s="297" t="s">
        <v>11</v>
      </c>
      <c r="O258" s="297"/>
      <c r="P258" s="297" t="s">
        <v>10</v>
      </c>
      <c r="Q258" s="297"/>
      <c r="R258" s="297" t="s">
        <v>479</v>
      </c>
      <c r="S258" s="297" t="s">
        <v>11</v>
      </c>
      <c r="T258" s="297"/>
      <c r="U258" s="297" t="s">
        <v>10</v>
      </c>
      <c r="V258" s="298" t="s">
        <v>11</v>
      </c>
      <c r="W258" s="297" t="s">
        <v>11</v>
      </c>
      <c r="X258" s="297" t="s">
        <v>11</v>
      </c>
      <c r="Y258" s="297" t="s">
        <v>479</v>
      </c>
      <c r="Z258" s="297" t="s">
        <v>43</v>
      </c>
      <c r="AA258" s="297" t="s">
        <v>10</v>
      </c>
      <c r="AB258" s="297"/>
      <c r="AC258" s="297" t="s">
        <v>10</v>
      </c>
      <c r="AD258" s="297" t="s">
        <v>10</v>
      </c>
      <c r="AE258" s="297"/>
      <c r="AF258" s="297" t="s">
        <v>11</v>
      </c>
      <c r="AG258" s="297" t="s">
        <v>11</v>
      </c>
      <c r="AH258" s="298" t="s">
        <v>10</v>
      </c>
      <c r="AI258" s="297"/>
      <c r="AJ258" s="297" t="s">
        <v>11</v>
      </c>
      <c r="AK258" s="297" t="s">
        <v>11</v>
      </c>
      <c r="AL258" s="297" t="s">
        <v>10</v>
      </c>
      <c r="AM258" s="297" t="s">
        <v>10</v>
      </c>
      <c r="AN258" s="297"/>
      <c r="AO258" s="297"/>
      <c r="AP258" s="297"/>
      <c r="AQ258" s="297"/>
      <c r="AR258" s="299"/>
      <c r="AS258" s="299"/>
      <c r="AT258" s="300"/>
      <c r="AU258" s="301"/>
      <c r="AV258" s="300"/>
      <c r="AW258" s="302"/>
      <c r="AX258" s="301"/>
      <c r="AY258" s="300"/>
      <c r="AZ258" s="301"/>
    </row>
    <row r="259" spans="1:52" ht="34.5" customHeight="1">
      <c r="A259" s="178" t="s">
        <v>97</v>
      </c>
      <c r="B259" s="166" t="s">
        <v>96</v>
      </c>
      <c r="C259" s="167">
        <f t="shared" si="52"/>
        <v>0</v>
      </c>
      <c r="D259" s="168">
        <f t="shared" si="55"/>
        <v>22</v>
      </c>
      <c r="E259" s="211">
        <f t="shared" si="46"/>
        <v>11</v>
      </c>
      <c r="F259" s="211">
        <f t="shared" si="47"/>
        <v>11</v>
      </c>
      <c r="G259" s="127">
        <f t="shared" si="53"/>
        <v>0</v>
      </c>
      <c r="H259" s="127">
        <f t="shared" si="54"/>
        <v>50</v>
      </c>
      <c r="I259" s="139">
        <v>12</v>
      </c>
      <c r="J259" s="139">
        <v>6</v>
      </c>
      <c r="K259" s="139">
        <v>4</v>
      </c>
      <c r="L259" s="139">
        <v>2</v>
      </c>
      <c r="M259" s="139">
        <v>7</v>
      </c>
      <c r="N259" s="144"/>
      <c r="O259" s="144"/>
      <c r="P259" s="144" t="s">
        <v>476</v>
      </c>
      <c r="Q259" s="144" t="s">
        <v>11</v>
      </c>
      <c r="R259" s="144" t="s">
        <v>10</v>
      </c>
      <c r="S259" s="144" t="s">
        <v>10</v>
      </c>
      <c r="T259" s="144"/>
      <c r="U259" s="144" t="s">
        <v>11</v>
      </c>
      <c r="V259" s="273" t="s">
        <v>11</v>
      </c>
      <c r="W259" s="144" t="s">
        <v>11</v>
      </c>
      <c r="X259" s="144" t="s">
        <v>10</v>
      </c>
      <c r="Y259" s="144" t="s">
        <v>11</v>
      </c>
      <c r="Z259" s="144" t="s">
        <v>43</v>
      </c>
      <c r="AA259" s="144" t="s">
        <v>10</v>
      </c>
      <c r="AB259" s="144" t="s">
        <v>10</v>
      </c>
      <c r="AC259" s="144" t="s">
        <v>11</v>
      </c>
      <c r="AD259" s="144" t="s">
        <v>11</v>
      </c>
      <c r="AE259" s="144" t="s">
        <v>10</v>
      </c>
      <c r="AF259" s="144" t="s">
        <v>11</v>
      </c>
      <c r="AG259" s="144" t="s">
        <v>11</v>
      </c>
      <c r="AH259" s="273" t="s">
        <v>11</v>
      </c>
      <c r="AI259" s="144"/>
      <c r="AJ259" s="144" t="s">
        <v>10</v>
      </c>
      <c r="AK259" s="144" t="s">
        <v>10</v>
      </c>
      <c r="AL259" s="144" t="s">
        <v>10</v>
      </c>
      <c r="AM259" s="144" t="s">
        <v>10</v>
      </c>
      <c r="AN259" s="144"/>
      <c r="AO259" s="144"/>
      <c r="AP259" s="144"/>
      <c r="AQ259" s="144"/>
      <c r="AR259" s="69"/>
      <c r="AS259" s="69"/>
      <c r="AT259" s="3"/>
      <c r="AU259" s="62"/>
      <c r="AV259" s="3"/>
      <c r="AW259" s="2"/>
      <c r="AX259" s="62"/>
      <c r="AY259" s="3"/>
      <c r="AZ259" s="62"/>
    </row>
    <row r="260" spans="1:52" ht="34.5" customHeight="1">
      <c r="A260" s="178" t="s">
        <v>275</v>
      </c>
      <c r="B260" s="166" t="s">
        <v>96</v>
      </c>
      <c r="C260" s="167">
        <f t="shared" si="52"/>
        <v>-1.32</v>
      </c>
      <c r="D260" s="168">
        <f t="shared" si="55"/>
        <v>14</v>
      </c>
      <c r="E260" s="211">
        <f>COUNTIF(N260:AQ260,"W")+COUNTIF(N260:AQ260,"WL")+COUNTIF(N260:AQ260,"WLL")+COUNTIF(N260:AQ260,"WW")+COUNTIF(N260:AQ260,"WW")+COUNTIF(N260:AQ260,"WWL")+COUNTIF(N260:AQ260,"WWL")+COUNTIF(N260:AQ260,"WWW")+COUNTIF(N260:AQ260,"WWW")+COUNTIF(N260:AQ260,"WWW")</f>
        <v>6</v>
      </c>
      <c r="F260" s="211">
        <f>COUNTIF(N260:AQ260,"L")+COUNTIF(N260:AQ260,"WL")+COUNTIF(N260:AQ260,"WWL")+COUNTIF(N260:AQ260,"LL")+COUNTIF(N260:AQ260,"LL")+COUNTIF(N260:AQ260,"WLL")+COUNTIF(N260:AQ260,"WLL")+COUNTIF(N260:AQ260,"LLL")+COUNTIF(N260:AQ260,"LLL")+COUNTIF(N260:AQ260,"LLL")</f>
        <v>8</v>
      </c>
      <c r="G260" s="127">
        <f t="shared" si="53"/>
        <v>-2</v>
      </c>
      <c r="H260" s="127">
        <f t="shared" si="54"/>
        <v>42.857142857142854</v>
      </c>
      <c r="I260" s="139">
        <v>14</v>
      </c>
      <c r="J260" s="139">
        <v>7</v>
      </c>
      <c r="K260" s="139">
        <v>-3</v>
      </c>
      <c r="L260" s="139">
        <v>-10</v>
      </c>
      <c r="M260" s="139">
        <v>-11</v>
      </c>
      <c r="N260" s="144" t="s">
        <v>11</v>
      </c>
      <c r="O260" s="144"/>
      <c r="P260" s="144" t="s">
        <v>11</v>
      </c>
      <c r="Q260" s="144" t="s">
        <v>10</v>
      </c>
      <c r="R260" s="144"/>
      <c r="S260" s="144" t="s">
        <v>11</v>
      </c>
      <c r="T260" s="144"/>
      <c r="U260" s="144" t="s">
        <v>11</v>
      </c>
      <c r="V260" s="273"/>
      <c r="W260" s="144" t="s">
        <v>10</v>
      </c>
      <c r="X260" s="144"/>
      <c r="Y260" s="144"/>
      <c r="Z260" s="144" t="s">
        <v>43</v>
      </c>
      <c r="AA260" s="144" t="s">
        <v>10</v>
      </c>
      <c r="AB260" s="144" t="s">
        <v>10</v>
      </c>
      <c r="AC260" s="144" t="s">
        <v>11</v>
      </c>
      <c r="AD260" s="144"/>
      <c r="AE260" s="144" t="s">
        <v>11</v>
      </c>
      <c r="AF260" s="144"/>
      <c r="AG260" s="144" t="s">
        <v>11</v>
      </c>
      <c r="AH260" s="273"/>
      <c r="AI260" s="144"/>
      <c r="AJ260" s="144"/>
      <c r="AK260" s="144" t="s">
        <v>10</v>
      </c>
      <c r="AL260" s="144" t="s">
        <v>11</v>
      </c>
      <c r="AM260" s="144" t="s">
        <v>10</v>
      </c>
      <c r="AN260" s="144"/>
      <c r="AO260" s="144"/>
      <c r="AP260" s="144"/>
      <c r="AQ260" s="144"/>
      <c r="AR260" s="69"/>
      <c r="AS260" s="69"/>
      <c r="AT260" s="3"/>
      <c r="AU260" s="62"/>
      <c r="AV260" s="3"/>
      <c r="AW260" s="2"/>
      <c r="AX260" s="62"/>
      <c r="AY260" s="3"/>
      <c r="AZ260" s="62"/>
    </row>
    <row r="261" spans="1:52" ht="34.5" customHeight="1">
      <c r="A261" s="289" t="s">
        <v>390</v>
      </c>
      <c r="B261" s="166" t="s">
        <v>96</v>
      </c>
      <c r="C261" s="167">
        <f>G261*0.66</f>
        <v>0</v>
      </c>
      <c r="D261" s="168">
        <f>E261+F261</f>
        <v>4</v>
      </c>
      <c r="E261" s="211">
        <f>COUNTIF(N261:AQ261,"W")+COUNTIF(N261:AQ261,"WL")+COUNTIF(N261:AQ261,"WLL")+COUNTIF(N261:AQ261,"WW")+COUNTIF(N261:AQ261,"WW")+COUNTIF(N261:AQ261,"WWL")+COUNTIF(N261:AQ261,"WWL")+COUNTIF(N261:AQ261,"WWW")+COUNTIF(N261:AQ261,"WWW")+COUNTIF(N261:AQ261,"WWW")</f>
        <v>2</v>
      </c>
      <c r="F261" s="211">
        <f>COUNTIF(N261:AQ261,"L")+COUNTIF(N261:AQ261,"WL")+COUNTIF(N261:AQ261,"WWL")+COUNTIF(N261:AQ261,"LL")+COUNTIF(N261:AQ261,"LL")+COUNTIF(N261:AQ261,"WLL")+COUNTIF(N261:AQ261,"WLL")+COUNTIF(N261:AQ261,"LLL")+COUNTIF(N261:AQ261,"LLL")+COUNTIF(N261:AQ261,"LLL")</f>
        <v>2</v>
      </c>
      <c r="G261" s="127">
        <f>E261-F261</f>
        <v>0</v>
      </c>
      <c r="H261" s="127">
        <f>SUM(E261/D261%)</f>
        <v>50</v>
      </c>
      <c r="I261" s="139">
        <v>20</v>
      </c>
      <c r="J261" s="139">
        <v>24</v>
      </c>
      <c r="K261" s="139">
        <v>24</v>
      </c>
      <c r="L261" s="139">
        <v>40</v>
      </c>
      <c r="M261" s="139">
        <v>40</v>
      </c>
      <c r="N261" s="144"/>
      <c r="O261" s="144"/>
      <c r="P261" s="144" t="s">
        <v>11</v>
      </c>
      <c r="Q261" s="144"/>
      <c r="R261" s="144" t="s">
        <v>10</v>
      </c>
      <c r="S261" s="144" t="s">
        <v>10</v>
      </c>
      <c r="T261" s="144"/>
      <c r="U261" s="144" t="s">
        <v>11</v>
      </c>
      <c r="V261" s="273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27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69"/>
      <c r="AS261" s="69"/>
      <c r="AT261" s="3"/>
      <c r="AU261" s="62"/>
      <c r="AV261" s="3"/>
      <c r="AW261" s="2"/>
      <c r="AX261" s="62"/>
      <c r="AY261" s="3"/>
      <c r="AZ261" s="62"/>
    </row>
    <row r="262" spans="1:52" ht="34.5" customHeight="1">
      <c r="A262" s="178" t="s">
        <v>99</v>
      </c>
      <c r="B262" s="166" t="s">
        <v>366</v>
      </c>
      <c r="C262" s="167">
        <f t="shared" si="52"/>
        <v>-5.94</v>
      </c>
      <c r="D262" s="168">
        <f t="shared" si="55"/>
        <v>19</v>
      </c>
      <c r="E262" s="211">
        <f t="shared" si="46"/>
        <v>5</v>
      </c>
      <c r="F262" s="211">
        <f t="shared" si="47"/>
        <v>14</v>
      </c>
      <c r="G262" s="127">
        <f t="shared" si="53"/>
        <v>-9</v>
      </c>
      <c r="H262" s="127">
        <f t="shared" si="54"/>
        <v>26.31578947368421</v>
      </c>
      <c r="I262" s="139">
        <v>15</v>
      </c>
      <c r="J262" s="139">
        <v>6</v>
      </c>
      <c r="K262" s="139">
        <v>6</v>
      </c>
      <c r="L262" s="139">
        <v>5</v>
      </c>
      <c r="M262" s="139">
        <v>4</v>
      </c>
      <c r="N262" s="144" t="s">
        <v>11</v>
      </c>
      <c r="O262" s="144"/>
      <c r="P262" s="144" t="s">
        <v>476</v>
      </c>
      <c r="Q262" s="144" t="s">
        <v>11</v>
      </c>
      <c r="R262" s="144"/>
      <c r="S262" s="144" t="s">
        <v>11</v>
      </c>
      <c r="T262" s="144"/>
      <c r="U262" s="144" t="s">
        <v>11</v>
      </c>
      <c r="V262" s="273" t="s">
        <v>11</v>
      </c>
      <c r="W262" s="144" t="s">
        <v>10</v>
      </c>
      <c r="X262" s="144" t="s">
        <v>11</v>
      </c>
      <c r="Y262" s="144" t="s">
        <v>11</v>
      </c>
      <c r="Z262" s="144" t="s">
        <v>43</v>
      </c>
      <c r="AA262" s="144" t="s">
        <v>10</v>
      </c>
      <c r="AB262" s="144" t="s">
        <v>11</v>
      </c>
      <c r="AC262" s="144"/>
      <c r="AD262" s="144" t="s">
        <v>11</v>
      </c>
      <c r="AE262" s="144" t="s">
        <v>10</v>
      </c>
      <c r="AF262" s="144" t="s">
        <v>11</v>
      </c>
      <c r="AG262" s="144" t="s">
        <v>11</v>
      </c>
      <c r="AH262" s="273" t="s">
        <v>11</v>
      </c>
      <c r="AI262" s="144"/>
      <c r="AJ262" s="144" t="s">
        <v>10</v>
      </c>
      <c r="AK262" s="144" t="s">
        <v>11</v>
      </c>
      <c r="AL262" s="144"/>
      <c r="AM262" s="144"/>
      <c r="AN262" s="144"/>
      <c r="AO262" s="144"/>
      <c r="AP262" s="144"/>
      <c r="AQ262" s="144"/>
      <c r="AR262" s="69"/>
      <c r="AS262" s="69"/>
      <c r="AT262" s="3"/>
      <c r="AU262" s="62"/>
      <c r="AV262" s="3"/>
      <c r="AW262" s="2"/>
      <c r="AX262" s="62"/>
      <c r="AY262" s="3"/>
      <c r="AZ262" s="62"/>
    </row>
    <row r="263" spans="1:52" s="190" customFormat="1" ht="34.5" customHeight="1" hidden="1">
      <c r="A263" s="179" t="s">
        <v>237</v>
      </c>
      <c r="B263" s="180" t="s">
        <v>96</v>
      </c>
      <c r="C263" s="181">
        <f t="shared" si="52"/>
        <v>0</v>
      </c>
      <c r="D263" s="182">
        <f t="shared" si="55"/>
        <v>0</v>
      </c>
      <c r="E263" s="224">
        <f>COUNTIF(N263:AQ263,"W")+COUNTIF(N263:AQ263,"WL")+COUNTIF(N263:AQ263,"WLL")+COUNTIF(N263:AQ263,"WW")+COUNTIF(N263:AQ263,"WW")+COUNTIF(N263:AQ263,"WWL")+COUNTIF(N263:AQ263,"WWL")+COUNTIF(N263:AQ263,"WWW")+COUNTIF(N263:AQ263,"WWW")+COUNTIF(N263:AQ263,"WWW")</f>
        <v>0</v>
      </c>
      <c r="F263" s="224">
        <f>COUNTIF(N263:AQ263,"L")+COUNTIF(N263:AQ263,"WL")+COUNTIF(N263:AQ263,"WWL")+COUNTIF(N263:AQ263,"LL")+COUNTIF(N263:AQ263,"LL")+COUNTIF(N263:AQ263,"WLL")+COUNTIF(N263:AQ263,"WLL")+COUNTIF(N263:AQ263,"LLL")+COUNTIF(N263:AQ263,"LLL")+COUNTIF(N263:AQ263,"LLL")</f>
        <v>0</v>
      </c>
      <c r="G263" s="183">
        <f t="shared" si="53"/>
        <v>0</v>
      </c>
      <c r="H263" s="183" t="e">
        <f t="shared" si="54"/>
        <v>#DIV/0!</v>
      </c>
      <c r="I263" s="184"/>
      <c r="J263" s="184"/>
      <c r="K263" s="184"/>
      <c r="L263" s="184"/>
      <c r="M263" s="184"/>
      <c r="N263" s="185"/>
      <c r="O263" s="185"/>
      <c r="P263" s="185"/>
      <c r="Q263" s="185"/>
      <c r="R263" s="185"/>
      <c r="S263" s="185"/>
      <c r="T263" s="185"/>
      <c r="U263" s="185"/>
      <c r="V263" s="271"/>
      <c r="W263" s="185"/>
      <c r="X263" s="185"/>
      <c r="Y263" s="185"/>
      <c r="Z263" s="185"/>
      <c r="AA263" s="185"/>
      <c r="AB263" s="192"/>
      <c r="AC263" s="185"/>
      <c r="AD263" s="185"/>
      <c r="AE263" s="185"/>
      <c r="AF263" s="185"/>
      <c r="AG263" s="185"/>
      <c r="AH263" s="271"/>
      <c r="AI263" s="185"/>
      <c r="AJ263" s="185"/>
      <c r="AK263" s="185"/>
      <c r="AL263" s="144"/>
      <c r="AM263" s="144"/>
      <c r="AN263" s="144"/>
      <c r="AO263" s="144"/>
      <c r="AP263" s="144"/>
      <c r="AQ263" s="144"/>
      <c r="AR263" s="186"/>
      <c r="AS263" s="186"/>
      <c r="AT263" s="187"/>
      <c r="AU263" s="188"/>
      <c r="AV263" s="187"/>
      <c r="AW263" s="189"/>
      <c r="AX263" s="188"/>
      <c r="AY263" s="187"/>
      <c r="AZ263" s="188"/>
    </row>
    <row r="264" spans="1:52" ht="34.5" customHeight="1">
      <c r="A264" s="178" t="s">
        <v>100</v>
      </c>
      <c r="B264" s="166" t="s">
        <v>96</v>
      </c>
      <c r="C264" s="167">
        <f t="shared" si="52"/>
        <v>-0.66</v>
      </c>
      <c r="D264" s="168">
        <f t="shared" si="55"/>
        <v>23</v>
      </c>
      <c r="E264" s="211">
        <f t="shared" si="46"/>
        <v>11</v>
      </c>
      <c r="F264" s="211">
        <f t="shared" si="47"/>
        <v>12</v>
      </c>
      <c r="G264" s="127">
        <f t="shared" si="53"/>
        <v>-1</v>
      </c>
      <c r="H264" s="127">
        <f t="shared" si="54"/>
        <v>47.826086956521735</v>
      </c>
      <c r="I264" s="139">
        <v>20</v>
      </c>
      <c r="J264" s="139">
        <v>16</v>
      </c>
      <c r="K264" s="139">
        <v>24</v>
      </c>
      <c r="L264" s="139">
        <v>24</v>
      </c>
      <c r="M264" s="139">
        <v>26</v>
      </c>
      <c r="N264" s="144" t="s">
        <v>11</v>
      </c>
      <c r="O264" s="144"/>
      <c r="P264" s="144" t="s">
        <v>10</v>
      </c>
      <c r="Q264" s="144" t="s">
        <v>10</v>
      </c>
      <c r="R264" s="144" t="s">
        <v>10</v>
      </c>
      <c r="S264" s="144" t="s">
        <v>10</v>
      </c>
      <c r="T264" s="144"/>
      <c r="U264" s="144" t="s">
        <v>10</v>
      </c>
      <c r="V264" s="273" t="s">
        <v>11</v>
      </c>
      <c r="W264" s="144" t="s">
        <v>10</v>
      </c>
      <c r="X264" s="144" t="s">
        <v>11</v>
      </c>
      <c r="Y264" s="144" t="s">
        <v>11</v>
      </c>
      <c r="Z264" s="144"/>
      <c r="AA264" s="144" t="s">
        <v>10</v>
      </c>
      <c r="AB264" s="144" t="s">
        <v>10</v>
      </c>
      <c r="AC264" s="144" t="s">
        <v>11</v>
      </c>
      <c r="AD264" s="144" t="s">
        <v>10</v>
      </c>
      <c r="AE264" s="144" t="s">
        <v>10</v>
      </c>
      <c r="AF264" s="144" t="s">
        <v>10</v>
      </c>
      <c r="AG264" s="144" t="s">
        <v>11</v>
      </c>
      <c r="AH264" s="273" t="s">
        <v>11</v>
      </c>
      <c r="AI264" s="144"/>
      <c r="AJ264" s="144" t="s">
        <v>11</v>
      </c>
      <c r="AK264" s="144" t="s">
        <v>11</v>
      </c>
      <c r="AL264" s="144" t="s">
        <v>479</v>
      </c>
      <c r="AM264" s="144" t="s">
        <v>11</v>
      </c>
      <c r="AN264" s="144"/>
      <c r="AO264" s="144"/>
      <c r="AP264" s="144"/>
      <c r="AQ264" s="144"/>
      <c r="AR264" s="69"/>
      <c r="AS264" s="69"/>
      <c r="AT264" s="3"/>
      <c r="AU264" s="62"/>
      <c r="AV264" s="3"/>
      <c r="AW264" s="2"/>
      <c r="AX264" s="62"/>
      <c r="AY264" s="3"/>
      <c r="AZ264" s="62"/>
    </row>
    <row r="265" spans="1:52" ht="34.5" customHeight="1">
      <c r="A265" s="178" t="s">
        <v>101</v>
      </c>
      <c r="B265" s="166" t="s">
        <v>96</v>
      </c>
      <c r="C265" s="167">
        <f t="shared" si="52"/>
        <v>-0.66</v>
      </c>
      <c r="D265" s="168">
        <f t="shared" si="55"/>
        <v>9</v>
      </c>
      <c r="E265" s="211">
        <f t="shared" si="46"/>
        <v>4</v>
      </c>
      <c r="F265" s="211">
        <f t="shared" si="47"/>
        <v>5</v>
      </c>
      <c r="G265" s="127">
        <f t="shared" si="53"/>
        <v>-1</v>
      </c>
      <c r="H265" s="127">
        <f t="shared" si="54"/>
        <v>44.44444444444444</v>
      </c>
      <c r="I265" s="139">
        <v>18</v>
      </c>
      <c r="J265" s="139">
        <v>16</v>
      </c>
      <c r="K265" s="139">
        <v>18</v>
      </c>
      <c r="L265" s="139">
        <v>15</v>
      </c>
      <c r="M265" s="139">
        <v>15</v>
      </c>
      <c r="N265" s="144" t="s">
        <v>11</v>
      </c>
      <c r="O265" s="144"/>
      <c r="P265" s="144"/>
      <c r="Q265" s="144"/>
      <c r="R265" s="144" t="s">
        <v>10</v>
      </c>
      <c r="S265" s="144"/>
      <c r="T265" s="144"/>
      <c r="U265" s="144"/>
      <c r="V265" s="273" t="s">
        <v>11</v>
      </c>
      <c r="W265" s="144"/>
      <c r="X265" s="144" t="s">
        <v>11</v>
      </c>
      <c r="Y265" s="144"/>
      <c r="Z265" s="144"/>
      <c r="AA265" s="144"/>
      <c r="AB265" s="144"/>
      <c r="AC265" s="144"/>
      <c r="AD265" s="144" t="s">
        <v>10</v>
      </c>
      <c r="AE265" s="144" t="s">
        <v>11</v>
      </c>
      <c r="AF265" s="144" t="s">
        <v>10</v>
      </c>
      <c r="AG265" s="144"/>
      <c r="AH265" s="273" t="s">
        <v>11</v>
      </c>
      <c r="AI265" s="144"/>
      <c r="AJ265" s="144" t="s">
        <v>10</v>
      </c>
      <c r="AK265" s="144"/>
      <c r="AL265" s="144"/>
      <c r="AM265" s="144"/>
      <c r="AN265" s="144"/>
      <c r="AO265" s="144"/>
      <c r="AP265" s="144"/>
      <c r="AQ265" s="144"/>
      <c r="AR265" s="69"/>
      <c r="AS265" s="69"/>
      <c r="AT265" s="3"/>
      <c r="AU265" s="62"/>
      <c r="AV265" s="3"/>
      <c r="AW265" s="2"/>
      <c r="AX265" s="62"/>
      <c r="AY265" s="3"/>
      <c r="AZ265" s="62"/>
    </row>
    <row r="266" spans="1:52" s="208" customFormat="1" ht="34.5" customHeight="1" thickBot="1">
      <c r="A266" s="239" t="s">
        <v>383</v>
      </c>
      <c r="B266" s="198" t="s">
        <v>96</v>
      </c>
      <c r="C266" s="199">
        <f t="shared" si="52"/>
        <v>0</v>
      </c>
      <c r="D266" s="200">
        <f t="shared" si="55"/>
        <v>0</v>
      </c>
      <c r="E266" s="246">
        <f>COUNTIF(N266:AQ266,"W")+COUNTIF(N266:AQ266,"WL")+COUNTIF(N266:AQ266,"WLL")+COUNTIF(N266:AQ266,"WW")+COUNTIF(N266:AQ266,"WW")+COUNTIF(N266:AQ266,"WWL")+COUNTIF(N266:AQ266,"WWL")+COUNTIF(N266:AQ266,"WWW")+COUNTIF(N266:AQ266,"WWW")+COUNTIF(N266:AQ266,"WWW")</f>
        <v>0</v>
      </c>
      <c r="F266" s="246">
        <f>COUNTIF(N266:AQ266,"L")+COUNTIF(N266:AQ266,"WL")+COUNTIF(N266:AQ266,"WWL")+COUNTIF(N266:AQ266,"LL")+COUNTIF(N266:AQ266,"LL")+COUNTIF(N266:AQ266,"WLL")+COUNTIF(N266:AQ266,"WLL")+COUNTIF(N266:AQ266,"LLL")+COUNTIF(N266:AQ266,"LLL")+COUNTIF(N266:AQ266,"LLL")</f>
        <v>0</v>
      </c>
      <c r="G266" s="201">
        <f t="shared" si="53"/>
        <v>0</v>
      </c>
      <c r="H266" s="201" t="e">
        <f t="shared" si="54"/>
        <v>#DIV/0!</v>
      </c>
      <c r="I266" s="202">
        <v>15</v>
      </c>
      <c r="J266" s="202">
        <v>15</v>
      </c>
      <c r="K266" s="202">
        <v>35</v>
      </c>
      <c r="L266" s="202">
        <v>35</v>
      </c>
      <c r="M266" s="202">
        <v>35</v>
      </c>
      <c r="N266" s="203"/>
      <c r="O266" s="203"/>
      <c r="P266" s="203"/>
      <c r="Q266" s="203"/>
      <c r="R266" s="203"/>
      <c r="S266" s="203"/>
      <c r="T266" s="203"/>
      <c r="U266" s="203"/>
      <c r="V266" s="275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75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4"/>
      <c r="AS266" s="204"/>
      <c r="AT266" s="205"/>
      <c r="AU266" s="206"/>
      <c r="AV266" s="205"/>
      <c r="AW266" s="207"/>
      <c r="AX266" s="206"/>
      <c r="AY266" s="205"/>
      <c r="AZ266" s="206"/>
    </row>
    <row r="267" spans="1:52" ht="34.5" customHeight="1" thickTop="1">
      <c r="A267" s="178" t="s">
        <v>143</v>
      </c>
      <c r="B267" s="166" t="s">
        <v>365</v>
      </c>
      <c r="C267" s="167">
        <f t="shared" si="52"/>
        <v>-0.66</v>
      </c>
      <c r="D267" s="168">
        <f t="shared" si="55"/>
        <v>1</v>
      </c>
      <c r="E267" s="211">
        <f t="shared" si="46"/>
        <v>0</v>
      </c>
      <c r="F267" s="211">
        <f t="shared" si="47"/>
        <v>1</v>
      </c>
      <c r="G267" s="127">
        <f t="shared" si="53"/>
        <v>-1</v>
      </c>
      <c r="H267" s="127">
        <f t="shared" si="54"/>
        <v>0</v>
      </c>
      <c r="I267" s="139">
        <v>19</v>
      </c>
      <c r="J267" s="139">
        <v>18</v>
      </c>
      <c r="K267" s="139">
        <v>18</v>
      </c>
      <c r="L267" s="139">
        <v>18</v>
      </c>
      <c r="M267" s="139">
        <v>20</v>
      </c>
      <c r="N267" s="144"/>
      <c r="O267" s="144"/>
      <c r="P267" s="144"/>
      <c r="Q267" s="144"/>
      <c r="R267" s="144"/>
      <c r="S267" s="144"/>
      <c r="T267" s="144"/>
      <c r="U267" s="144"/>
      <c r="V267" s="273"/>
      <c r="W267" s="144"/>
      <c r="X267" s="144"/>
      <c r="Y267" s="144"/>
      <c r="Z267" s="144"/>
      <c r="AA267" s="144"/>
      <c r="AB267" s="144"/>
      <c r="AC267" s="144" t="s">
        <v>11</v>
      </c>
      <c r="AD267" s="144"/>
      <c r="AE267" s="144"/>
      <c r="AF267" s="144"/>
      <c r="AG267" s="144"/>
      <c r="AH267" s="273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69"/>
      <c r="AS267" s="69"/>
      <c r="AT267" s="3"/>
      <c r="AU267" s="62"/>
      <c r="AV267" s="3"/>
      <c r="AW267" s="2"/>
      <c r="AX267" s="62"/>
      <c r="AY267" s="3"/>
      <c r="AZ267" s="62"/>
    </row>
    <row r="268" spans="1:52" ht="34.5" customHeight="1" hidden="1">
      <c r="A268" s="178" t="s">
        <v>273</v>
      </c>
      <c r="B268" s="166" t="s">
        <v>121</v>
      </c>
      <c r="C268" s="167">
        <f t="shared" si="52"/>
        <v>0</v>
      </c>
      <c r="D268" s="168">
        <f t="shared" si="55"/>
        <v>0</v>
      </c>
      <c r="E268" s="211">
        <f>COUNTIF(N268:AQ268,"W")+COUNTIF(N268:AQ268,"WL")+COUNTIF(N268:AQ268,"WLL")+COUNTIF(N268:AQ268,"WW")+COUNTIF(N268:AQ268,"WW")+COUNTIF(N268:AQ268,"WWL")+COUNTIF(N268:AQ268,"WWL")+COUNTIF(N268:AQ268,"WWW")+COUNTIF(N268:AQ268,"WWW")+COUNTIF(N268:AQ268,"WWW")</f>
        <v>0</v>
      </c>
      <c r="F268" s="211">
        <f>COUNTIF(N268:AQ268,"L")+COUNTIF(N268:AQ268,"WL")+COUNTIF(N268:AQ268,"WWL")+COUNTIF(N268:AQ268,"LL")+COUNTIF(N268:AQ268,"LL")+COUNTIF(N268:AQ268,"WLL")+COUNTIF(N268:AQ268,"WLL")+COUNTIF(N268:AQ268,"LLL")+COUNTIF(N268:AQ268,"LLL")+COUNTIF(N268:AQ268,"LLL")</f>
        <v>0</v>
      </c>
      <c r="G268" s="127">
        <f t="shared" si="53"/>
        <v>0</v>
      </c>
      <c r="H268" s="127" t="e">
        <f t="shared" si="54"/>
        <v>#DIV/0!</v>
      </c>
      <c r="I268" s="139">
        <v>14</v>
      </c>
      <c r="J268" s="139">
        <v>14</v>
      </c>
      <c r="K268" s="139"/>
      <c r="L268" s="139"/>
      <c r="M268" s="139"/>
      <c r="N268" s="144"/>
      <c r="O268" s="144"/>
      <c r="P268" s="144"/>
      <c r="Q268" s="144"/>
      <c r="R268" s="144"/>
      <c r="S268" s="144"/>
      <c r="T268" s="144"/>
      <c r="U268" s="144"/>
      <c r="V268" s="273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273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69"/>
      <c r="AS268" s="69"/>
      <c r="AT268" s="3"/>
      <c r="AU268" s="62"/>
      <c r="AV268" s="3"/>
      <c r="AW268" s="2"/>
      <c r="AX268" s="62"/>
      <c r="AY268" s="3"/>
      <c r="AZ268" s="62"/>
    </row>
    <row r="269" spans="1:52" ht="34.5" customHeight="1">
      <c r="A269" s="178" t="s">
        <v>117</v>
      </c>
      <c r="B269" s="166" t="s">
        <v>121</v>
      </c>
      <c r="C269" s="167">
        <f t="shared" si="52"/>
        <v>-0.66</v>
      </c>
      <c r="D269" s="168">
        <f aca="true" t="shared" si="56" ref="D269:D286">E269+F269</f>
        <v>3</v>
      </c>
      <c r="E269" s="211">
        <f t="shared" si="46"/>
        <v>1</v>
      </c>
      <c r="F269" s="211">
        <f t="shared" si="47"/>
        <v>2</v>
      </c>
      <c r="G269" s="127">
        <f t="shared" si="53"/>
        <v>-1</v>
      </c>
      <c r="H269" s="127">
        <f t="shared" si="54"/>
        <v>33.333333333333336</v>
      </c>
      <c r="I269" s="139">
        <v>21</v>
      </c>
      <c r="J269" s="139">
        <v>24</v>
      </c>
      <c r="K269" s="139">
        <v>17</v>
      </c>
      <c r="L269" s="139">
        <v>24</v>
      </c>
      <c r="M269" s="139">
        <v>24</v>
      </c>
      <c r="N269" s="144" t="s">
        <v>11</v>
      </c>
      <c r="O269" s="144"/>
      <c r="P269" s="144"/>
      <c r="Q269" s="144"/>
      <c r="R269" s="144"/>
      <c r="S269" s="144"/>
      <c r="T269" s="144"/>
      <c r="U269" s="144"/>
      <c r="V269" s="273"/>
      <c r="W269" s="144"/>
      <c r="X269" s="144"/>
      <c r="Y269" s="144" t="s">
        <v>10</v>
      </c>
      <c r="Z269" s="144"/>
      <c r="AA269" s="144" t="s">
        <v>11</v>
      </c>
      <c r="AB269" s="144"/>
      <c r="AC269" s="144"/>
      <c r="AD269" s="144"/>
      <c r="AE269" s="144"/>
      <c r="AF269" s="144"/>
      <c r="AG269" s="144"/>
      <c r="AH269" s="273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69"/>
      <c r="AS269" s="69"/>
      <c r="AT269" s="3"/>
      <c r="AU269" s="62"/>
      <c r="AV269" s="3"/>
      <c r="AW269" s="2"/>
      <c r="AX269" s="62"/>
      <c r="AY269" s="3"/>
      <c r="AZ269" s="62"/>
    </row>
    <row r="270" spans="1:52" s="190" customFormat="1" ht="34.5" customHeight="1" hidden="1">
      <c r="A270" s="179" t="s">
        <v>164</v>
      </c>
      <c r="B270" s="180" t="s">
        <v>121</v>
      </c>
      <c r="C270" s="181">
        <f t="shared" si="52"/>
        <v>0</v>
      </c>
      <c r="D270" s="182">
        <f t="shared" si="56"/>
        <v>0</v>
      </c>
      <c r="E270" s="224">
        <f t="shared" si="46"/>
        <v>0</v>
      </c>
      <c r="F270" s="224">
        <f t="shared" si="47"/>
        <v>0</v>
      </c>
      <c r="G270" s="183">
        <f t="shared" si="53"/>
        <v>0</v>
      </c>
      <c r="H270" s="183" t="e">
        <f t="shared" si="54"/>
        <v>#DIV/0!</v>
      </c>
      <c r="I270" s="184"/>
      <c r="J270" s="184"/>
      <c r="K270" s="184"/>
      <c r="L270" s="184"/>
      <c r="M270" s="184"/>
      <c r="N270" s="185"/>
      <c r="O270" s="185"/>
      <c r="P270" s="185"/>
      <c r="Q270" s="185"/>
      <c r="R270" s="185"/>
      <c r="S270" s="185"/>
      <c r="T270" s="185"/>
      <c r="U270" s="185"/>
      <c r="V270" s="271"/>
      <c r="W270" s="185"/>
      <c r="X270" s="185"/>
      <c r="Y270" s="185"/>
      <c r="Z270" s="185"/>
      <c r="AA270" s="185"/>
      <c r="AB270" s="192"/>
      <c r="AC270" s="185"/>
      <c r="AD270" s="185"/>
      <c r="AE270" s="185"/>
      <c r="AF270" s="185"/>
      <c r="AG270" s="185"/>
      <c r="AH270" s="271"/>
      <c r="AI270" s="185"/>
      <c r="AJ270" s="185"/>
      <c r="AK270" s="185"/>
      <c r="AL270" s="144"/>
      <c r="AM270" s="144"/>
      <c r="AN270" s="144"/>
      <c r="AO270" s="144"/>
      <c r="AP270" s="144"/>
      <c r="AQ270" s="144"/>
      <c r="AR270" s="186"/>
      <c r="AS270" s="186"/>
      <c r="AT270" s="187"/>
      <c r="AU270" s="188"/>
      <c r="AV270" s="187"/>
      <c r="AW270" s="189"/>
      <c r="AX270" s="188"/>
      <c r="AY270" s="187"/>
      <c r="AZ270" s="188"/>
    </row>
    <row r="271" spans="1:52" s="190" customFormat="1" ht="34.5" customHeight="1" hidden="1">
      <c r="A271" s="179" t="s">
        <v>153</v>
      </c>
      <c r="B271" s="180" t="s">
        <v>121</v>
      </c>
      <c r="C271" s="181">
        <f t="shared" si="52"/>
        <v>0</v>
      </c>
      <c r="D271" s="182">
        <f t="shared" si="56"/>
        <v>0</v>
      </c>
      <c r="E271" s="224">
        <f t="shared" si="46"/>
        <v>0</v>
      </c>
      <c r="F271" s="224">
        <f t="shared" si="47"/>
        <v>0</v>
      </c>
      <c r="G271" s="183">
        <f t="shared" si="53"/>
        <v>0</v>
      </c>
      <c r="H271" s="183" t="e">
        <f t="shared" si="54"/>
        <v>#DIV/0!</v>
      </c>
      <c r="I271" s="184"/>
      <c r="J271" s="184"/>
      <c r="K271" s="184"/>
      <c r="L271" s="184"/>
      <c r="M271" s="184"/>
      <c r="N271" s="185"/>
      <c r="O271" s="185"/>
      <c r="P271" s="185"/>
      <c r="Q271" s="185"/>
      <c r="R271" s="185"/>
      <c r="S271" s="185"/>
      <c r="T271" s="185"/>
      <c r="U271" s="185"/>
      <c r="V271" s="271"/>
      <c r="W271" s="185"/>
      <c r="X271" s="185"/>
      <c r="Y271" s="185"/>
      <c r="Z271" s="185"/>
      <c r="AA271" s="185"/>
      <c r="AB271" s="192"/>
      <c r="AC271" s="185"/>
      <c r="AD271" s="185"/>
      <c r="AE271" s="185"/>
      <c r="AF271" s="185"/>
      <c r="AG271" s="185"/>
      <c r="AH271" s="271"/>
      <c r="AI271" s="185"/>
      <c r="AJ271" s="185"/>
      <c r="AK271" s="185"/>
      <c r="AL271" s="144"/>
      <c r="AM271" s="144"/>
      <c r="AN271" s="144"/>
      <c r="AO271" s="144"/>
      <c r="AP271" s="144"/>
      <c r="AQ271" s="144"/>
      <c r="AR271" s="186"/>
      <c r="AS271" s="186"/>
      <c r="AT271" s="187"/>
      <c r="AU271" s="188"/>
      <c r="AV271" s="187"/>
      <c r="AW271" s="189"/>
      <c r="AX271" s="188"/>
      <c r="AY271" s="187"/>
      <c r="AZ271" s="188"/>
    </row>
    <row r="272" spans="1:52" ht="34.5" customHeight="1">
      <c r="A272" s="289" t="s">
        <v>473</v>
      </c>
      <c r="B272" s="166" t="s">
        <v>121</v>
      </c>
      <c r="C272" s="167">
        <f>G272*0.66</f>
        <v>-7.260000000000001</v>
      </c>
      <c r="D272" s="168">
        <f t="shared" si="56"/>
        <v>13</v>
      </c>
      <c r="E272" s="211">
        <f>COUNTIF(N272:AQ272,"W")+COUNTIF(N272:AQ272,"WL")+COUNTIF(N272:AQ272,"WLL")+COUNTIF(N272:AQ272,"WW")+COUNTIF(N272:AQ272,"WW")+COUNTIF(N272:AQ272,"WWL")+COUNTIF(N272:AQ272,"WWL")+COUNTIF(N272:AQ272,"WWW")+COUNTIF(N272:AQ272,"WWW")+COUNTIF(N272:AQ272,"WWW")</f>
        <v>1</v>
      </c>
      <c r="F272" s="211">
        <f>COUNTIF(N272:AQ272,"L")+COUNTIF(N272:AQ272,"WL")+COUNTIF(N272:AQ272,"WWL")+COUNTIF(N272:AQ272,"LL")+COUNTIF(N272:AQ272,"LL")+COUNTIF(N272:AQ272,"WLL")+COUNTIF(N272:AQ272,"WLL")+COUNTIF(N272:AQ272,"LLL")+COUNTIF(N272:AQ272,"LLL")+COUNTIF(N272:AQ272,"LLL")</f>
        <v>12</v>
      </c>
      <c r="G272" s="127">
        <f>E272-F272</f>
        <v>-11</v>
      </c>
      <c r="H272" s="127">
        <f>SUM(E272/D272%)</f>
        <v>7.692307692307692</v>
      </c>
      <c r="I272" s="139">
        <v>20</v>
      </c>
      <c r="J272" s="139">
        <v>16</v>
      </c>
      <c r="K272" s="139" t="s">
        <v>43</v>
      </c>
      <c r="L272" s="139">
        <v>5</v>
      </c>
      <c r="M272" s="139">
        <v>35</v>
      </c>
      <c r="N272" s="144" t="s">
        <v>43</v>
      </c>
      <c r="O272" s="144" t="s">
        <v>11</v>
      </c>
      <c r="P272" s="144"/>
      <c r="Q272" s="144"/>
      <c r="R272" s="144"/>
      <c r="S272" s="144"/>
      <c r="T272" s="144"/>
      <c r="U272" s="144" t="s">
        <v>11</v>
      </c>
      <c r="V272" s="273" t="s">
        <v>11</v>
      </c>
      <c r="W272" s="144"/>
      <c r="X272" s="144" t="s">
        <v>479</v>
      </c>
      <c r="Y272" s="144" t="s">
        <v>11</v>
      </c>
      <c r="Z272" s="144" t="s">
        <v>11</v>
      </c>
      <c r="AA272" s="144" t="s">
        <v>11</v>
      </c>
      <c r="AB272" s="144" t="s">
        <v>11</v>
      </c>
      <c r="AC272" s="144" t="s">
        <v>11</v>
      </c>
      <c r="AD272" s="144"/>
      <c r="AE272" s="144" t="s">
        <v>11</v>
      </c>
      <c r="AF272" s="144"/>
      <c r="AG272" s="144" t="s">
        <v>11</v>
      </c>
      <c r="AH272" s="273" t="s">
        <v>10</v>
      </c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69"/>
      <c r="AS272" s="69"/>
      <c r="AT272" s="3"/>
      <c r="AU272" s="62"/>
      <c r="AV272" s="3"/>
      <c r="AW272" s="2"/>
      <c r="AX272" s="62"/>
      <c r="AY272" s="3"/>
      <c r="AZ272" s="62"/>
    </row>
    <row r="273" spans="1:52" ht="34.5" customHeight="1">
      <c r="A273" s="126" t="s">
        <v>145</v>
      </c>
      <c r="B273" s="166" t="s">
        <v>365</v>
      </c>
      <c r="C273" s="167">
        <f t="shared" si="52"/>
        <v>0</v>
      </c>
      <c r="D273" s="168">
        <f t="shared" si="56"/>
        <v>4</v>
      </c>
      <c r="E273" s="211">
        <f t="shared" si="46"/>
        <v>2</v>
      </c>
      <c r="F273" s="211">
        <f t="shared" si="47"/>
        <v>2</v>
      </c>
      <c r="G273" s="127">
        <f t="shared" si="53"/>
        <v>0</v>
      </c>
      <c r="H273" s="127">
        <f t="shared" si="54"/>
        <v>50</v>
      </c>
      <c r="I273" s="139">
        <v>20</v>
      </c>
      <c r="J273" s="139">
        <v>24</v>
      </c>
      <c r="K273" s="139">
        <v>24</v>
      </c>
      <c r="L273" s="139">
        <v>27</v>
      </c>
      <c r="M273" s="139">
        <v>27</v>
      </c>
      <c r="N273" s="144"/>
      <c r="O273" s="144"/>
      <c r="P273" s="144"/>
      <c r="Q273" s="144"/>
      <c r="R273" s="144"/>
      <c r="S273" s="144"/>
      <c r="T273" s="144"/>
      <c r="U273" s="144"/>
      <c r="V273" s="273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273"/>
      <c r="AI273" s="144"/>
      <c r="AJ273" s="144" t="s">
        <v>10</v>
      </c>
      <c r="AK273" s="144" t="s">
        <v>10</v>
      </c>
      <c r="AL273" s="144" t="s">
        <v>11</v>
      </c>
      <c r="AM273" s="144" t="s">
        <v>11</v>
      </c>
      <c r="AN273" s="144"/>
      <c r="AO273" s="144"/>
      <c r="AP273" s="144"/>
      <c r="AQ273" s="144"/>
      <c r="AR273" s="69"/>
      <c r="AS273" s="69"/>
      <c r="AT273" s="3"/>
      <c r="AU273" s="62"/>
      <c r="AV273" s="3"/>
      <c r="AW273" s="2"/>
      <c r="AX273" s="62"/>
      <c r="AY273" s="3"/>
      <c r="AZ273" s="62"/>
    </row>
    <row r="274" spans="1:52" s="190" customFormat="1" ht="34.5" customHeight="1" hidden="1">
      <c r="A274" s="179" t="s">
        <v>215</v>
      </c>
      <c r="B274" s="180" t="s">
        <v>121</v>
      </c>
      <c r="C274" s="181">
        <f t="shared" si="52"/>
        <v>0</v>
      </c>
      <c r="D274" s="182">
        <f t="shared" si="56"/>
        <v>0</v>
      </c>
      <c r="E274" s="224">
        <f t="shared" si="46"/>
        <v>0</v>
      </c>
      <c r="F274" s="224">
        <f t="shared" si="47"/>
        <v>0</v>
      </c>
      <c r="G274" s="183">
        <f aca="true" t="shared" si="57" ref="G274:G286">E274-F274</f>
        <v>0</v>
      </c>
      <c r="H274" s="183" t="e">
        <f t="shared" si="54"/>
        <v>#DIV/0!</v>
      </c>
      <c r="I274" s="184"/>
      <c r="J274" s="184"/>
      <c r="K274" s="184"/>
      <c r="L274" s="184"/>
      <c r="M274" s="184"/>
      <c r="N274" s="185"/>
      <c r="O274" s="185"/>
      <c r="P274" s="185"/>
      <c r="Q274" s="185"/>
      <c r="R274" s="185"/>
      <c r="S274" s="185"/>
      <c r="T274" s="185"/>
      <c r="U274" s="185"/>
      <c r="V274" s="271"/>
      <c r="W274" s="185"/>
      <c r="X274" s="185"/>
      <c r="Y274" s="185"/>
      <c r="Z274" s="185"/>
      <c r="AA274" s="185"/>
      <c r="AB274" s="192"/>
      <c r="AC274" s="185"/>
      <c r="AD274" s="185"/>
      <c r="AE274" s="185"/>
      <c r="AF274" s="185"/>
      <c r="AG274" s="185"/>
      <c r="AH274" s="271"/>
      <c r="AI274" s="185"/>
      <c r="AJ274" s="185"/>
      <c r="AK274" s="185"/>
      <c r="AL274" s="144"/>
      <c r="AM274" s="144"/>
      <c r="AN274" s="144"/>
      <c r="AO274" s="144"/>
      <c r="AP274" s="144"/>
      <c r="AQ274" s="144"/>
      <c r="AR274" s="186"/>
      <c r="AS274" s="186"/>
      <c r="AT274" s="187"/>
      <c r="AU274" s="188"/>
      <c r="AV274" s="187"/>
      <c r="AW274" s="189"/>
      <c r="AX274" s="188"/>
      <c r="AY274" s="187"/>
      <c r="AZ274" s="188"/>
    </row>
    <row r="275" spans="1:52" ht="34.5" customHeight="1">
      <c r="A275" s="126" t="s">
        <v>440</v>
      </c>
      <c r="B275" s="166" t="s">
        <v>121</v>
      </c>
      <c r="C275" s="167">
        <f>G275*0.66</f>
        <v>0</v>
      </c>
      <c r="D275" s="168">
        <f t="shared" si="56"/>
        <v>0</v>
      </c>
      <c r="E275" s="211">
        <f>COUNTIF(N275:AQ275,"W")+COUNTIF(N275:AQ275,"WL")+COUNTIF(N275:AQ275,"WLL")+COUNTIF(N275:AQ275,"WW")+COUNTIF(N275:AQ275,"WW")+COUNTIF(N275:AQ275,"WWL")+COUNTIF(N275:AQ275,"WWL")+COUNTIF(N275:AQ275,"WWW")+COUNTIF(N275:AQ275,"WWW")+COUNTIF(N275:AQ275,"WWW")</f>
        <v>0</v>
      </c>
      <c r="F275" s="211">
        <f>COUNTIF(N275:AQ275,"L")+COUNTIF(N275:AQ275,"WL")+COUNTIF(N275:AQ275,"WWL")+COUNTIF(N275:AQ275,"LL")+COUNTIF(N275:AQ275,"LL")+COUNTIF(N275:AQ275,"WLL")+COUNTIF(N275:AQ275,"WLL")+COUNTIF(N275:AQ275,"LLL")+COUNTIF(N275:AQ275,"LLL")+COUNTIF(N275:AQ275,"LLL")</f>
        <v>0</v>
      </c>
      <c r="G275" s="127">
        <f>E275-F275</f>
        <v>0</v>
      </c>
      <c r="H275" s="127" t="e">
        <f>SUM(E275/D275%)</f>
        <v>#DIV/0!</v>
      </c>
      <c r="I275" s="139">
        <v>20</v>
      </c>
      <c r="J275" s="139">
        <v>16</v>
      </c>
      <c r="K275" s="139" t="s">
        <v>43</v>
      </c>
      <c r="L275" s="139">
        <v>5</v>
      </c>
      <c r="M275" s="139">
        <v>9</v>
      </c>
      <c r="N275" s="144"/>
      <c r="O275" s="144"/>
      <c r="P275" s="144"/>
      <c r="Q275" s="144"/>
      <c r="R275" s="144"/>
      <c r="S275" s="144"/>
      <c r="T275" s="144"/>
      <c r="U275" s="144"/>
      <c r="V275" s="273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273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69"/>
      <c r="AS275" s="69"/>
      <c r="AT275" s="3"/>
      <c r="AU275" s="62"/>
      <c r="AV275" s="3"/>
      <c r="AW275" s="2"/>
      <c r="AX275" s="62"/>
      <c r="AY275" s="3"/>
      <c r="AZ275" s="62"/>
    </row>
    <row r="276" spans="1:52" s="190" customFormat="1" ht="34.5" customHeight="1">
      <c r="A276" s="126" t="s">
        <v>157</v>
      </c>
      <c r="B276" s="166" t="s">
        <v>121</v>
      </c>
      <c r="C276" s="181">
        <f t="shared" si="52"/>
        <v>0.66</v>
      </c>
      <c r="D276" s="182">
        <f t="shared" si="56"/>
        <v>1</v>
      </c>
      <c r="E276" s="224">
        <f t="shared" si="46"/>
        <v>1</v>
      </c>
      <c r="F276" s="224">
        <f t="shared" si="47"/>
        <v>0</v>
      </c>
      <c r="G276" s="183">
        <f t="shared" si="57"/>
        <v>1</v>
      </c>
      <c r="H276" s="183">
        <f t="shared" si="54"/>
        <v>100</v>
      </c>
      <c r="I276" s="184"/>
      <c r="J276" s="184"/>
      <c r="K276" s="184">
        <v>17</v>
      </c>
      <c r="L276" s="184">
        <v>17</v>
      </c>
      <c r="M276" s="184">
        <v>17</v>
      </c>
      <c r="N276" s="185"/>
      <c r="O276" s="185"/>
      <c r="P276" s="185"/>
      <c r="Q276" s="185"/>
      <c r="R276" s="185"/>
      <c r="S276" s="185"/>
      <c r="T276" s="185"/>
      <c r="U276" s="185" t="s">
        <v>10</v>
      </c>
      <c r="V276" s="271"/>
      <c r="W276" s="185"/>
      <c r="X276" s="185"/>
      <c r="Y276" s="185"/>
      <c r="Z276" s="185"/>
      <c r="AA276" s="185"/>
      <c r="AB276" s="192"/>
      <c r="AC276" s="185"/>
      <c r="AD276" s="185"/>
      <c r="AE276" s="185"/>
      <c r="AF276" s="185"/>
      <c r="AG276" s="185"/>
      <c r="AH276" s="271"/>
      <c r="AI276" s="185"/>
      <c r="AJ276" s="185"/>
      <c r="AK276" s="185"/>
      <c r="AL276" s="144"/>
      <c r="AM276" s="144"/>
      <c r="AN276" s="144"/>
      <c r="AO276" s="144"/>
      <c r="AP276" s="144"/>
      <c r="AQ276" s="144"/>
      <c r="AR276" s="186"/>
      <c r="AS276" s="186"/>
      <c r="AT276" s="187"/>
      <c r="AU276" s="188"/>
      <c r="AV276" s="187"/>
      <c r="AW276" s="189"/>
      <c r="AX276" s="188"/>
      <c r="AY276" s="187"/>
      <c r="AZ276" s="188"/>
    </row>
    <row r="277" spans="1:52" ht="34.5" customHeight="1">
      <c r="A277" s="289" t="s">
        <v>472</v>
      </c>
      <c r="B277" s="166" t="s">
        <v>121</v>
      </c>
      <c r="C277" s="167">
        <f>G277*0.66</f>
        <v>1.98</v>
      </c>
      <c r="D277" s="168">
        <f t="shared" si="56"/>
        <v>23</v>
      </c>
      <c r="E277" s="211">
        <f>COUNTIF(N277:AQ277,"W")+COUNTIF(N277:AQ277,"WL")+COUNTIF(N277:AQ277,"WLL")+COUNTIF(N277:AQ277,"WW")+COUNTIF(N277:AQ277,"WW")+COUNTIF(N277:AQ277,"WWL")+COUNTIF(N277:AQ277,"WWL")+COUNTIF(N277:AQ277,"WWW")+COUNTIF(N277:AQ277,"WWW")+COUNTIF(N277:AQ277,"WWW")</f>
        <v>13</v>
      </c>
      <c r="F277" s="211">
        <f>COUNTIF(N277:AQ277,"L")+COUNTIF(N277:AQ277,"WL")+COUNTIF(N277:AQ277,"WWL")+COUNTIF(N277:AQ277,"LL")+COUNTIF(N277:AQ277,"LL")+COUNTIF(N277:AQ277,"WLL")+COUNTIF(N277:AQ277,"WLL")+COUNTIF(N277:AQ277,"LLL")+COUNTIF(N277:AQ277,"LLL")+COUNTIF(N277:AQ277,"LLL")</f>
        <v>10</v>
      </c>
      <c r="G277" s="127">
        <f>E277-F277</f>
        <v>3</v>
      </c>
      <c r="H277" s="127">
        <f>SUM(E277/D277%)</f>
        <v>56.52173913043478</v>
      </c>
      <c r="I277" s="139">
        <v>20</v>
      </c>
      <c r="J277" s="139">
        <v>16</v>
      </c>
      <c r="K277" s="139" t="s">
        <v>43</v>
      </c>
      <c r="L277" s="139">
        <v>5</v>
      </c>
      <c r="M277" s="139">
        <v>0</v>
      </c>
      <c r="N277" s="144" t="s">
        <v>11</v>
      </c>
      <c r="O277" s="144" t="s">
        <v>11</v>
      </c>
      <c r="P277" s="144" t="s">
        <v>10</v>
      </c>
      <c r="Q277" s="144"/>
      <c r="R277" s="144" t="s">
        <v>11</v>
      </c>
      <c r="S277" s="144" t="s">
        <v>11</v>
      </c>
      <c r="T277" s="144"/>
      <c r="U277" s="144" t="s">
        <v>10</v>
      </c>
      <c r="V277" s="273" t="s">
        <v>11</v>
      </c>
      <c r="W277" s="144"/>
      <c r="X277" s="144" t="s">
        <v>485</v>
      </c>
      <c r="Y277" s="144" t="s">
        <v>11</v>
      </c>
      <c r="Z277" s="144"/>
      <c r="AA277" s="144" t="s">
        <v>11</v>
      </c>
      <c r="AB277" s="144" t="s">
        <v>10</v>
      </c>
      <c r="AC277" s="144" t="s">
        <v>10</v>
      </c>
      <c r="AD277" s="144" t="s">
        <v>10</v>
      </c>
      <c r="AE277" s="144" t="s">
        <v>10</v>
      </c>
      <c r="AF277" s="144"/>
      <c r="AG277" s="144" t="s">
        <v>11</v>
      </c>
      <c r="AH277" s="273" t="s">
        <v>10</v>
      </c>
      <c r="AI277" s="144"/>
      <c r="AJ277" s="144" t="s">
        <v>10</v>
      </c>
      <c r="AK277" s="144" t="s">
        <v>10</v>
      </c>
      <c r="AL277" s="144" t="s">
        <v>10</v>
      </c>
      <c r="AM277" s="144" t="s">
        <v>476</v>
      </c>
      <c r="AN277" s="144"/>
      <c r="AO277" s="144"/>
      <c r="AP277" s="144"/>
      <c r="AQ277" s="144"/>
      <c r="AR277" s="69"/>
      <c r="AS277" s="69"/>
      <c r="AT277" s="3"/>
      <c r="AU277" s="62"/>
      <c r="AV277" s="3"/>
      <c r="AW277" s="2"/>
      <c r="AX277" s="62"/>
      <c r="AY277" s="3"/>
      <c r="AZ277" s="62"/>
    </row>
    <row r="278" spans="1:52" ht="34.5" customHeight="1">
      <c r="A278" s="289" t="s">
        <v>491</v>
      </c>
      <c r="B278" s="166" t="s">
        <v>365</v>
      </c>
      <c r="C278" s="167">
        <f>G278*0.66</f>
        <v>-3.3000000000000003</v>
      </c>
      <c r="D278" s="168">
        <f t="shared" si="56"/>
        <v>7</v>
      </c>
      <c r="E278" s="211">
        <f>COUNTIF(N278:AQ278,"W")+COUNTIF(N278:AQ278,"WL")+COUNTIF(N278:AQ278,"WLL")+COUNTIF(N278:AQ278,"WW")+COUNTIF(N278:AQ278,"WW")+COUNTIF(N278:AQ278,"WWL")+COUNTIF(N278:AQ278,"WWL")+COUNTIF(N278:AQ278,"WWW")+COUNTIF(N278:AQ278,"WWW")+COUNTIF(N278:AQ278,"WWW")</f>
        <v>1</v>
      </c>
      <c r="F278" s="211">
        <f>COUNTIF(N278:AQ278,"L")+COUNTIF(N278:AQ278,"WL")+COUNTIF(N278:AQ278,"WWL")+COUNTIF(N278:AQ278,"LL")+COUNTIF(N278:AQ278,"LL")+COUNTIF(N278:AQ278,"WLL")+COUNTIF(N278:AQ278,"WLL")+COUNTIF(N278:AQ278,"LLL")+COUNTIF(N278:AQ278,"LLL")+COUNTIF(N278:AQ278,"LLL")</f>
        <v>6</v>
      </c>
      <c r="G278" s="127">
        <f>E278-F278</f>
        <v>-5</v>
      </c>
      <c r="H278" s="127">
        <f>SUM(E278/D278%)</f>
        <v>14.285714285714285</v>
      </c>
      <c r="I278" s="139">
        <v>20</v>
      </c>
      <c r="J278" s="139">
        <v>24</v>
      </c>
      <c r="K278" s="139">
        <v>24</v>
      </c>
      <c r="L278" s="139">
        <v>27</v>
      </c>
      <c r="M278" s="139">
        <v>15</v>
      </c>
      <c r="N278" s="144"/>
      <c r="O278" s="144"/>
      <c r="P278" s="144"/>
      <c r="Q278" s="144"/>
      <c r="R278" s="144"/>
      <c r="S278" s="144"/>
      <c r="T278" s="144"/>
      <c r="U278" s="144"/>
      <c r="V278" s="273"/>
      <c r="W278" s="144"/>
      <c r="X278" s="144"/>
      <c r="Y278" s="144"/>
      <c r="Z278" s="144"/>
      <c r="AA278" s="144"/>
      <c r="AB278" s="144"/>
      <c r="AC278" s="144"/>
      <c r="AD278" s="144" t="s">
        <v>11</v>
      </c>
      <c r="AE278" s="144" t="s">
        <v>11</v>
      </c>
      <c r="AF278" s="144"/>
      <c r="AG278" s="144" t="s">
        <v>10</v>
      </c>
      <c r="AH278" s="273" t="s">
        <v>11</v>
      </c>
      <c r="AI278" s="144"/>
      <c r="AJ278" s="144" t="s">
        <v>11</v>
      </c>
      <c r="AK278" s="144" t="s">
        <v>11</v>
      </c>
      <c r="AL278" s="144" t="s">
        <v>11</v>
      </c>
      <c r="AM278" s="144"/>
      <c r="AN278" s="144"/>
      <c r="AO278" s="144"/>
      <c r="AP278" s="144"/>
      <c r="AQ278" s="144"/>
      <c r="AR278" s="69"/>
      <c r="AS278" s="69"/>
      <c r="AT278" s="3"/>
      <c r="AU278" s="62"/>
      <c r="AV278" s="3"/>
      <c r="AW278" s="2"/>
      <c r="AX278" s="62"/>
      <c r="AY278" s="3"/>
      <c r="AZ278" s="62"/>
    </row>
    <row r="279" spans="1:52" ht="34.5" customHeight="1">
      <c r="A279" s="178" t="s">
        <v>131</v>
      </c>
      <c r="B279" s="166" t="s">
        <v>121</v>
      </c>
      <c r="C279" s="167">
        <f t="shared" si="52"/>
        <v>0</v>
      </c>
      <c r="D279" s="168">
        <f t="shared" si="56"/>
        <v>0</v>
      </c>
      <c r="E279" s="211">
        <f t="shared" si="46"/>
        <v>0</v>
      </c>
      <c r="F279" s="211">
        <f t="shared" si="47"/>
        <v>0</v>
      </c>
      <c r="G279" s="127">
        <f t="shared" si="57"/>
        <v>0</v>
      </c>
      <c r="H279" s="127" t="e">
        <f t="shared" si="54"/>
        <v>#DIV/0!</v>
      </c>
      <c r="I279" s="139">
        <v>12</v>
      </c>
      <c r="J279" s="139">
        <v>13</v>
      </c>
      <c r="K279" s="139">
        <v>13</v>
      </c>
      <c r="L279" s="139">
        <v>12</v>
      </c>
      <c r="M279" s="139">
        <v>12</v>
      </c>
      <c r="N279" s="144"/>
      <c r="O279" s="144"/>
      <c r="P279" s="144"/>
      <c r="Q279" s="144"/>
      <c r="R279" s="144"/>
      <c r="S279" s="144"/>
      <c r="T279" s="144"/>
      <c r="U279" s="144"/>
      <c r="V279" s="273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273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69"/>
      <c r="AS279" s="69"/>
      <c r="AT279" s="3"/>
      <c r="AU279" s="62"/>
      <c r="AV279" s="3"/>
      <c r="AW279" s="2"/>
      <c r="AX279" s="62"/>
      <c r="AY279" s="3"/>
      <c r="AZ279" s="62"/>
    </row>
    <row r="280" spans="1:52" s="190" customFormat="1" ht="34.5" customHeight="1" hidden="1">
      <c r="A280" s="179" t="s">
        <v>130</v>
      </c>
      <c r="B280" s="180" t="s">
        <v>121</v>
      </c>
      <c r="C280" s="181">
        <f t="shared" si="52"/>
        <v>0</v>
      </c>
      <c r="D280" s="182">
        <f t="shared" si="56"/>
        <v>0</v>
      </c>
      <c r="E280" s="224">
        <f t="shared" si="46"/>
        <v>0</v>
      </c>
      <c r="F280" s="224">
        <f t="shared" si="47"/>
        <v>0</v>
      </c>
      <c r="G280" s="183">
        <f t="shared" si="57"/>
        <v>0</v>
      </c>
      <c r="H280" s="183" t="e">
        <f t="shared" si="54"/>
        <v>#DIV/0!</v>
      </c>
      <c r="I280" s="184"/>
      <c r="J280" s="184"/>
      <c r="K280" s="184"/>
      <c r="L280" s="184"/>
      <c r="M280" s="184"/>
      <c r="N280" s="185"/>
      <c r="O280" s="185"/>
      <c r="P280" s="185"/>
      <c r="Q280" s="185"/>
      <c r="R280" s="185"/>
      <c r="S280" s="185"/>
      <c r="T280" s="185"/>
      <c r="U280" s="185"/>
      <c r="V280" s="271"/>
      <c r="W280" s="185"/>
      <c r="X280" s="185"/>
      <c r="Y280" s="185"/>
      <c r="Z280" s="185"/>
      <c r="AA280" s="185"/>
      <c r="AB280" s="192"/>
      <c r="AC280" s="185"/>
      <c r="AD280" s="185"/>
      <c r="AE280" s="185"/>
      <c r="AF280" s="185"/>
      <c r="AG280" s="185"/>
      <c r="AH280" s="271"/>
      <c r="AI280" s="185"/>
      <c r="AJ280" s="185"/>
      <c r="AK280" s="185"/>
      <c r="AL280" s="144"/>
      <c r="AM280" s="144"/>
      <c r="AN280" s="144"/>
      <c r="AO280" s="144"/>
      <c r="AP280" s="144"/>
      <c r="AQ280" s="144"/>
      <c r="AR280" s="186"/>
      <c r="AS280" s="186"/>
      <c r="AT280" s="187"/>
      <c r="AU280" s="188"/>
      <c r="AV280" s="187"/>
      <c r="AW280" s="189"/>
      <c r="AX280" s="188"/>
      <c r="AY280" s="187"/>
      <c r="AZ280" s="188"/>
    </row>
    <row r="281" spans="1:52" ht="34.5" customHeight="1">
      <c r="A281" s="178" t="s">
        <v>298</v>
      </c>
      <c r="B281" s="166" t="s">
        <v>121</v>
      </c>
      <c r="C281" s="167">
        <f t="shared" si="52"/>
        <v>0</v>
      </c>
      <c r="D281" s="168">
        <f t="shared" si="56"/>
        <v>0</v>
      </c>
      <c r="E281" s="211">
        <f>COUNTIF(N281:AQ281,"W")+COUNTIF(N281:AQ281,"WL")+COUNTIF(N281:AQ281,"WLL")+COUNTIF(N281:AQ281,"WW")+COUNTIF(N281:AQ281,"WW")+COUNTIF(N281:AQ281,"WWL")+COUNTIF(N281:AQ281,"WWL")+COUNTIF(N281:AQ281,"WWW")+COUNTIF(N281:AQ281,"WWW")+COUNTIF(N281:AQ281,"WWW")</f>
        <v>0</v>
      </c>
      <c r="F281" s="211">
        <f>COUNTIF(N281:AQ281,"L")+COUNTIF(N281:AQ281,"WL")+COUNTIF(N281:AQ281,"WWL")+COUNTIF(N281:AQ281,"LL")+COUNTIF(N281:AQ281,"LL")+COUNTIF(N281:AQ281,"WLL")+COUNTIF(N281:AQ281,"WLL")+COUNTIF(N281:AQ281,"LLL")+COUNTIF(N281:AQ281,"LLL")+COUNTIF(N281:AQ281,"LLL")</f>
        <v>0</v>
      </c>
      <c r="G281" s="127">
        <f>E281-F281</f>
        <v>0</v>
      </c>
      <c r="H281" s="127" t="e">
        <f t="shared" si="54"/>
        <v>#DIV/0!</v>
      </c>
      <c r="I281" s="139">
        <v>20</v>
      </c>
      <c r="J281" s="139">
        <v>23</v>
      </c>
      <c r="K281" s="139">
        <v>20</v>
      </c>
      <c r="L281" s="139">
        <v>20</v>
      </c>
      <c r="M281" s="139">
        <v>20</v>
      </c>
      <c r="N281" s="144"/>
      <c r="O281" s="144"/>
      <c r="P281" s="144"/>
      <c r="Q281" s="144"/>
      <c r="R281" s="144"/>
      <c r="S281" s="144"/>
      <c r="T281" s="144"/>
      <c r="U281" s="144"/>
      <c r="V281" s="273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27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69"/>
      <c r="AS281" s="69"/>
      <c r="AT281" s="3"/>
      <c r="AU281" s="62"/>
      <c r="AV281" s="3"/>
      <c r="AW281" s="2"/>
      <c r="AX281" s="62"/>
      <c r="AY281" s="3"/>
      <c r="AZ281" s="62"/>
    </row>
    <row r="282" spans="1:52" ht="34.5" customHeight="1" hidden="1">
      <c r="A282" s="178" t="s">
        <v>297</v>
      </c>
      <c r="B282" s="166" t="s">
        <v>121</v>
      </c>
      <c r="C282" s="167">
        <f>G282*0.66</f>
        <v>0</v>
      </c>
      <c r="D282" s="168">
        <f t="shared" si="56"/>
        <v>0</v>
      </c>
      <c r="E282" s="211">
        <f>COUNTIF(N282:AQ282,"W")+COUNTIF(N282:AQ282,"WL")+COUNTIF(N282:AQ282,"WLL")+COUNTIF(N282:AQ282,"WW")+COUNTIF(N282:AQ282,"WW")+COUNTIF(N282:AQ282,"WWL")+COUNTIF(N282:AQ282,"WWL")+COUNTIF(N282:AQ282,"WWW")+COUNTIF(N282:AQ282,"WWW")+COUNTIF(N282:AQ282,"WWW")</f>
        <v>0</v>
      </c>
      <c r="F282" s="211">
        <f>COUNTIF(N282:AQ282,"L")+COUNTIF(N282:AQ282,"WL")+COUNTIF(N282:AQ282,"WWL")+COUNTIF(N282:AQ282,"LL")+COUNTIF(N282:AQ282,"LL")+COUNTIF(N282:AQ282,"WLL")+COUNTIF(N282:AQ282,"WLL")+COUNTIF(N282:AQ282,"LLL")+COUNTIF(N282:AQ282,"LLL")+COUNTIF(N282:AQ282,"LLL")</f>
        <v>0</v>
      </c>
      <c r="G282" s="127">
        <f>E282-F282</f>
        <v>0</v>
      </c>
      <c r="H282" s="127" t="e">
        <f>SUM(E282/D282%)</f>
        <v>#DIV/0!</v>
      </c>
      <c r="I282" s="139">
        <v>15</v>
      </c>
      <c r="J282" s="139">
        <v>16</v>
      </c>
      <c r="K282" s="139"/>
      <c r="L282" s="139"/>
      <c r="M282" s="139"/>
      <c r="N282" s="144"/>
      <c r="O282" s="144"/>
      <c r="P282" s="144"/>
      <c r="Q282" s="144"/>
      <c r="R282" s="144"/>
      <c r="S282" s="144"/>
      <c r="T282" s="144"/>
      <c r="U282" s="144"/>
      <c r="V282" s="273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273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69"/>
      <c r="AS282" s="69"/>
      <c r="AT282" s="3"/>
      <c r="AU282" s="62"/>
      <c r="AV282" s="3"/>
      <c r="AW282" s="2"/>
      <c r="AX282" s="62"/>
      <c r="AY282" s="3"/>
      <c r="AZ282" s="62"/>
    </row>
    <row r="283" spans="1:52" ht="34.5" customHeight="1">
      <c r="A283" s="126" t="s">
        <v>355</v>
      </c>
      <c r="B283" s="166" t="s">
        <v>121</v>
      </c>
      <c r="C283" s="167">
        <f>G283*0.66</f>
        <v>-7.260000000000001</v>
      </c>
      <c r="D283" s="168">
        <f t="shared" si="56"/>
        <v>17</v>
      </c>
      <c r="E283" s="211">
        <f>COUNTIF(N283:AQ283,"W")+COUNTIF(N283:AQ283,"WL")+COUNTIF(N283:AQ283,"WLL")+COUNTIF(N283:AQ283,"WW")+COUNTIF(N283:AQ283,"WW")+COUNTIF(N283:AQ283,"WWL")+COUNTIF(N283:AQ283,"WWL")+COUNTIF(N283:AQ283,"WWW")+COUNTIF(N283:AQ283,"WWW")+COUNTIF(N283:AQ283,"WWW")</f>
        <v>3</v>
      </c>
      <c r="F283" s="211">
        <f>COUNTIF(N283:AQ283,"L")+COUNTIF(N283:AQ283,"WL")+COUNTIF(N283:AQ283,"WWL")+COUNTIF(N283:AQ283,"LL")+COUNTIF(N283:AQ283,"LL")+COUNTIF(N283:AQ283,"WLL")+COUNTIF(N283:AQ283,"WLL")+COUNTIF(N283:AQ283,"LLL")+COUNTIF(N283:AQ283,"LLL")+COUNTIF(N283:AQ283,"LLL")</f>
        <v>14</v>
      </c>
      <c r="G283" s="127">
        <f>E283-F283</f>
        <v>-11</v>
      </c>
      <c r="H283" s="127">
        <f>SUM(E283/D283%)</f>
        <v>17.64705882352941</v>
      </c>
      <c r="I283" s="139" t="s">
        <v>43</v>
      </c>
      <c r="J283" s="139">
        <v>15</v>
      </c>
      <c r="K283" s="139">
        <v>4</v>
      </c>
      <c r="L283" s="139">
        <v>-1</v>
      </c>
      <c r="M283" s="139">
        <v>-1</v>
      </c>
      <c r="N283" s="144" t="s">
        <v>11</v>
      </c>
      <c r="O283" s="144" t="s">
        <v>11</v>
      </c>
      <c r="P283" s="144" t="s">
        <v>11</v>
      </c>
      <c r="Q283" s="144" t="s">
        <v>10</v>
      </c>
      <c r="R283" s="144" t="s">
        <v>11</v>
      </c>
      <c r="S283" s="144" t="s">
        <v>11</v>
      </c>
      <c r="T283" s="144"/>
      <c r="U283" s="144"/>
      <c r="V283" s="273"/>
      <c r="W283" s="144"/>
      <c r="X283" s="144"/>
      <c r="Y283" s="144"/>
      <c r="Z283" s="144" t="s">
        <v>479</v>
      </c>
      <c r="AA283" s="144" t="s">
        <v>11</v>
      </c>
      <c r="AB283" s="144" t="s">
        <v>10</v>
      </c>
      <c r="AC283" s="144" t="s">
        <v>479</v>
      </c>
      <c r="AD283" s="144" t="s">
        <v>10</v>
      </c>
      <c r="AE283" s="144"/>
      <c r="AF283" s="144"/>
      <c r="AG283" s="144" t="s">
        <v>11</v>
      </c>
      <c r="AH283" s="273" t="s">
        <v>11</v>
      </c>
      <c r="AI283" s="144"/>
      <c r="AJ283" s="144" t="s">
        <v>11</v>
      </c>
      <c r="AK283" s="144"/>
      <c r="AL283" s="144"/>
      <c r="AM283" s="144" t="s">
        <v>11</v>
      </c>
      <c r="AN283" s="144"/>
      <c r="AO283" s="144"/>
      <c r="AP283" s="144"/>
      <c r="AQ283" s="144"/>
      <c r="AR283" s="69"/>
      <c r="AS283" s="69"/>
      <c r="AT283" s="3"/>
      <c r="AU283" s="62"/>
      <c r="AV283" s="3"/>
      <c r="AW283" s="2"/>
      <c r="AX283" s="62"/>
      <c r="AY283" s="3"/>
      <c r="AZ283" s="62"/>
    </row>
    <row r="284" spans="1:52" ht="34.5" customHeight="1">
      <c r="A284" s="178" t="s">
        <v>132</v>
      </c>
      <c r="B284" s="166" t="s">
        <v>365</v>
      </c>
      <c r="C284" s="167">
        <f t="shared" si="52"/>
        <v>0.66</v>
      </c>
      <c r="D284" s="168">
        <f t="shared" si="56"/>
        <v>1</v>
      </c>
      <c r="E284" s="211">
        <f t="shared" si="46"/>
        <v>1</v>
      </c>
      <c r="F284" s="211">
        <f t="shared" si="47"/>
        <v>0</v>
      </c>
      <c r="G284" s="127">
        <f t="shared" si="57"/>
        <v>1</v>
      </c>
      <c r="H284" s="127">
        <f t="shared" si="54"/>
        <v>100</v>
      </c>
      <c r="I284" s="139">
        <v>-14</v>
      </c>
      <c r="J284" s="139">
        <v>-13</v>
      </c>
      <c r="K284" s="139">
        <v>-12</v>
      </c>
      <c r="L284" s="139">
        <v>-12</v>
      </c>
      <c r="M284" s="139">
        <v>-12</v>
      </c>
      <c r="N284" s="144"/>
      <c r="O284" s="144"/>
      <c r="P284" s="144"/>
      <c r="Q284" s="144"/>
      <c r="R284" s="144"/>
      <c r="S284" s="144"/>
      <c r="T284" s="144"/>
      <c r="U284" s="144"/>
      <c r="V284" s="273" t="s">
        <v>10</v>
      </c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273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69"/>
      <c r="AS284" s="69"/>
      <c r="AT284" s="3"/>
      <c r="AU284" s="62"/>
      <c r="AV284" s="3"/>
      <c r="AW284" s="2"/>
      <c r="AX284" s="62"/>
      <c r="AY284" s="3"/>
      <c r="AZ284" s="62"/>
    </row>
    <row r="285" spans="1:52" ht="34.5" customHeight="1">
      <c r="A285" s="126" t="s">
        <v>309</v>
      </c>
      <c r="B285" s="166" t="s">
        <v>365</v>
      </c>
      <c r="C285" s="167">
        <f>G285*0.66</f>
        <v>-5.28</v>
      </c>
      <c r="D285" s="168">
        <f t="shared" si="56"/>
        <v>14</v>
      </c>
      <c r="E285" s="211">
        <f>COUNTIF(N285:AQ285,"W")+COUNTIF(N285:AQ285,"WL")+COUNTIF(N285:AQ285,"WLL")+COUNTIF(N285:AQ285,"WW")+COUNTIF(N285:AQ285,"WW")+COUNTIF(N285:AQ285,"WWL")+COUNTIF(N285:AQ285,"WWL")+COUNTIF(N285:AQ285,"WWW")+COUNTIF(N285:AQ285,"WWW")+COUNTIF(N285:AQ285,"WWW")</f>
        <v>3</v>
      </c>
      <c r="F285" s="211">
        <f>COUNTIF(N285:AQ285,"L")+COUNTIF(N285:AQ285,"WL")+COUNTIF(N285:AQ285,"WWL")+COUNTIF(N285:AQ285,"LL")+COUNTIF(N285:AQ285,"LL")+COUNTIF(N285:AQ285,"WLL")+COUNTIF(N285:AQ285,"WLL")+COUNTIF(N285:AQ285,"LLL")+COUNTIF(N285:AQ285,"LLL")+COUNTIF(N285:AQ285,"LLL")</f>
        <v>11</v>
      </c>
      <c r="G285" s="127">
        <f>E285-F285</f>
        <v>-8</v>
      </c>
      <c r="H285" s="127">
        <f>SUM(E285/D285%)</f>
        <v>21.428571428571427</v>
      </c>
      <c r="I285" s="139">
        <v>5</v>
      </c>
      <c r="J285" s="139">
        <v>5</v>
      </c>
      <c r="K285" s="139">
        <v>3</v>
      </c>
      <c r="L285" s="139">
        <v>0</v>
      </c>
      <c r="M285" s="139">
        <v>-1</v>
      </c>
      <c r="N285" s="144" t="s">
        <v>10</v>
      </c>
      <c r="O285" s="144" t="s">
        <v>11</v>
      </c>
      <c r="P285" s="144"/>
      <c r="Q285" s="144"/>
      <c r="R285" s="144" t="s">
        <v>11</v>
      </c>
      <c r="S285" s="144" t="s">
        <v>11</v>
      </c>
      <c r="T285" s="144"/>
      <c r="U285" s="144"/>
      <c r="V285" s="273" t="s">
        <v>11</v>
      </c>
      <c r="W285" s="144"/>
      <c r="X285" s="144"/>
      <c r="Y285" s="144" t="s">
        <v>10</v>
      </c>
      <c r="Z285" s="144" t="s">
        <v>11</v>
      </c>
      <c r="AA285" s="144" t="s">
        <v>11</v>
      </c>
      <c r="AB285" s="144" t="s">
        <v>11</v>
      </c>
      <c r="AC285" s="144"/>
      <c r="AD285" s="144" t="s">
        <v>11</v>
      </c>
      <c r="AE285" s="144" t="s">
        <v>11</v>
      </c>
      <c r="AF285" s="144"/>
      <c r="AG285" s="144"/>
      <c r="AH285" s="273"/>
      <c r="AI285" s="144"/>
      <c r="AJ285" s="144"/>
      <c r="AK285" s="144" t="s">
        <v>11</v>
      </c>
      <c r="AL285" s="144" t="s">
        <v>11</v>
      </c>
      <c r="AM285" s="144" t="s">
        <v>10</v>
      </c>
      <c r="AN285" s="144"/>
      <c r="AO285" s="144"/>
      <c r="AP285" s="144"/>
      <c r="AQ285" s="144"/>
      <c r="AR285" s="69"/>
      <c r="AS285" s="69"/>
      <c r="AT285" s="3"/>
      <c r="AU285" s="62"/>
      <c r="AV285" s="3"/>
      <c r="AW285" s="2"/>
      <c r="AX285" s="62"/>
      <c r="AY285" s="3"/>
      <c r="AZ285" s="62"/>
    </row>
    <row r="286" spans="1:52" ht="34.5" customHeight="1">
      <c r="A286" s="178" t="s">
        <v>133</v>
      </c>
      <c r="B286" s="166" t="s">
        <v>365</v>
      </c>
      <c r="C286" s="167">
        <f t="shared" si="52"/>
        <v>3.96</v>
      </c>
      <c r="D286" s="168">
        <f t="shared" si="56"/>
        <v>18</v>
      </c>
      <c r="E286" s="211">
        <f t="shared" si="46"/>
        <v>12</v>
      </c>
      <c r="F286" s="211">
        <f t="shared" si="47"/>
        <v>6</v>
      </c>
      <c r="G286" s="127">
        <f t="shared" si="57"/>
        <v>6</v>
      </c>
      <c r="H286" s="127">
        <f t="shared" si="54"/>
        <v>66.66666666666667</v>
      </c>
      <c r="I286" s="139">
        <v>-14</v>
      </c>
      <c r="J286" s="139">
        <v>-9</v>
      </c>
      <c r="K286" s="139">
        <v>-9</v>
      </c>
      <c r="L286" s="139">
        <v>-13</v>
      </c>
      <c r="M286" s="139">
        <v>-15</v>
      </c>
      <c r="N286" s="144" t="s">
        <v>10</v>
      </c>
      <c r="O286" s="144" t="s">
        <v>10</v>
      </c>
      <c r="P286" s="144" t="s">
        <v>10</v>
      </c>
      <c r="Q286" s="144"/>
      <c r="R286" s="144" t="s">
        <v>11</v>
      </c>
      <c r="S286" s="144" t="s">
        <v>11</v>
      </c>
      <c r="T286" s="144"/>
      <c r="U286" s="144" t="s">
        <v>10</v>
      </c>
      <c r="V286" s="273" t="s">
        <v>10</v>
      </c>
      <c r="W286" s="144"/>
      <c r="X286" s="144"/>
      <c r="Y286" s="144" t="s">
        <v>11</v>
      </c>
      <c r="Z286" s="144" t="s">
        <v>11</v>
      </c>
      <c r="AA286" s="144"/>
      <c r="AB286" s="144" t="s">
        <v>10</v>
      </c>
      <c r="AC286" s="144"/>
      <c r="AD286" s="144" t="s">
        <v>10</v>
      </c>
      <c r="AE286" s="144" t="s">
        <v>11</v>
      </c>
      <c r="AF286" s="144"/>
      <c r="AG286" s="144" t="s">
        <v>10</v>
      </c>
      <c r="AH286" s="273" t="s">
        <v>10</v>
      </c>
      <c r="AI286" s="144"/>
      <c r="AJ286" s="144" t="s">
        <v>11</v>
      </c>
      <c r="AK286" s="144" t="s">
        <v>10</v>
      </c>
      <c r="AL286" s="144" t="s">
        <v>10</v>
      </c>
      <c r="AM286" s="144" t="s">
        <v>10</v>
      </c>
      <c r="AN286" s="144"/>
      <c r="AO286" s="144"/>
      <c r="AP286" s="144"/>
      <c r="AQ286" s="144"/>
      <c r="AR286" s="69"/>
      <c r="AS286" s="69"/>
      <c r="AT286" s="3"/>
      <c r="AU286" s="62"/>
      <c r="AV286" s="3"/>
      <c r="AW286" s="2"/>
      <c r="AX286" s="62"/>
      <c r="AY286" s="3"/>
      <c r="AZ286" s="62"/>
    </row>
    <row r="287" spans="1:52" ht="34.5" customHeight="1">
      <c r="A287" s="94"/>
      <c r="B287" s="169"/>
      <c r="C287" s="170"/>
      <c r="D287" s="171"/>
      <c r="E287" s="49"/>
      <c r="F287" s="49"/>
      <c r="G287" s="95"/>
      <c r="H287" s="87"/>
      <c r="I287" s="139"/>
      <c r="J287" s="139"/>
      <c r="K287" s="139"/>
      <c r="L287" s="139"/>
      <c r="M287" s="139"/>
      <c r="N287" s="144"/>
      <c r="O287" s="88"/>
      <c r="P287" s="88"/>
      <c r="Q287" s="88"/>
      <c r="R287" s="88"/>
      <c r="S287" s="88"/>
      <c r="T287" s="88"/>
      <c r="U287" s="88"/>
      <c r="V287" s="276"/>
      <c r="W287" s="88"/>
      <c r="X287" s="88"/>
      <c r="Y287" s="88"/>
      <c r="Z287" s="328"/>
      <c r="AA287" s="88"/>
      <c r="AB287" s="335"/>
      <c r="AC287" s="88"/>
      <c r="AD287" s="88"/>
      <c r="AE287" s="88"/>
      <c r="AF287" s="88"/>
      <c r="AG287" s="88"/>
      <c r="AH287" s="276"/>
      <c r="AI287" s="88"/>
      <c r="AJ287" s="88"/>
      <c r="AK287" s="88"/>
      <c r="AL287" s="88"/>
      <c r="AM287" s="88"/>
      <c r="AN287" s="88"/>
      <c r="AO287" s="88"/>
      <c r="AP287" s="88"/>
      <c r="AQ287" s="88"/>
      <c r="AR287" s="69"/>
      <c r="AS287" s="69"/>
      <c r="AT287" s="63"/>
      <c r="AU287" s="62"/>
      <c r="AV287" s="3"/>
      <c r="AW287" s="2"/>
      <c r="AX287" s="62"/>
      <c r="AY287" s="3"/>
      <c r="AZ287" s="62"/>
    </row>
    <row r="288" spans="1:52" ht="34.5" customHeight="1">
      <c r="A288" s="94"/>
      <c r="B288" s="169"/>
      <c r="C288" s="170"/>
      <c r="D288" s="171"/>
      <c r="E288" s="49"/>
      <c r="F288" s="49"/>
      <c r="G288" s="95"/>
      <c r="H288" s="87"/>
      <c r="I288" s="139"/>
      <c r="J288" s="139"/>
      <c r="K288" s="139"/>
      <c r="L288" s="139"/>
      <c r="M288" s="139"/>
      <c r="N288" s="144"/>
      <c r="O288" s="88"/>
      <c r="P288" s="88"/>
      <c r="Q288" s="88"/>
      <c r="R288" s="88"/>
      <c r="S288" s="88"/>
      <c r="T288" s="88"/>
      <c r="U288" s="88"/>
      <c r="V288" s="276"/>
      <c r="W288" s="88"/>
      <c r="X288" s="88"/>
      <c r="Y288" s="88"/>
      <c r="Z288" s="328"/>
      <c r="AA288" s="88"/>
      <c r="AB288" s="335"/>
      <c r="AC288" s="88"/>
      <c r="AD288" s="88"/>
      <c r="AE288" s="88"/>
      <c r="AF288" s="88"/>
      <c r="AG288" s="88"/>
      <c r="AH288" s="276"/>
      <c r="AI288" s="88"/>
      <c r="AJ288" s="88"/>
      <c r="AK288" s="88"/>
      <c r="AL288" s="88"/>
      <c r="AM288" s="88"/>
      <c r="AN288" s="88"/>
      <c r="AO288" s="88"/>
      <c r="AP288" s="88"/>
      <c r="AQ288" s="88"/>
      <c r="AR288" s="69"/>
      <c r="AS288" s="69"/>
      <c r="AT288" s="63"/>
      <c r="AU288" s="62"/>
      <c r="AV288" s="3"/>
      <c r="AW288" s="2"/>
      <c r="AX288" s="62"/>
      <c r="AY288" s="3"/>
      <c r="AZ288" s="62"/>
    </row>
    <row r="289" spans="1:52" ht="34.5" customHeight="1">
      <c r="A289" s="94"/>
      <c r="B289" s="169"/>
      <c r="C289" s="170"/>
      <c r="D289" s="171"/>
      <c r="E289" s="49"/>
      <c r="F289" s="49"/>
      <c r="G289" s="95"/>
      <c r="H289" s="87"/>
      <c r="I289" s="139"/>
      <c r="J289" s="139"/>
      <c r="K289" s="139"/>
      <c r="L289" s="139"/>
      <c r="M289" s="139"/>
      <c r="N289" s="144"/>
      <c r="O289" s="88"/>
      <c r="P289" s="88"/>
      <c r="Q289" s="88"/>
      <c r="R289" s="88"/>
      <c r="S289" s="88"/>
      <c r="T289" s="88"/>
      <c r="U289" s="88"/>
      <c r="V289" s="276"/>
      <c r="W289" s="88"/>
      <c r="X289" s="88"/>
      <c r="Y289" s="88"/>
      <c r="Z289" s="328"/>
      <c r="AA289" s="88"/>
      <c r="AB289" s="335"/>
      <c r="AC289" s="88"/>
      <c r="AD289" s="88"/>
      <c r="AE289" s="88"/>
      <c r="AF289" s="88"/>
      <c r="AG289" s="88"/>
      <c r="AH289" s="276"/>
      <c r="AI289" s="88"/>
      <c r="AJ289" s="88"/>
      <c r="AK289" s="88"/>
      <c r="AL289" s="88"/>
      <c r="AM289" s="88"/>
      <c r="AN289" s="88"/>
      <c r="AO289" s="88"/>
      <c r="AP289" s="88"/>
      <c r="AQ289" s="88"/>
      <c r="AR289" s="69"/>
      <c r="AS289" s="69"/>
      <c r="AT289" s="63"/>
      <c r="AU289" s="62"/>
      <c r="AV289" s="3"/>
      <c r="AW289" s="2"/>
      <c r="AX289" s="62"/>
      <c r="AY289" s="3"/>
      <c r="AZ289" s="62"/>
    </row>
    <row r="290" spans="1:52" ht="24.75" customHeight="1">
      <c r="A290" s="69"/>
      <c r="B290" s="172"/>
      <c r="C290" s="173"/>
      <c r="D290" s="171"/>
      <c r="E290" s="49"/>
      <c r="F290" s="49"/>
      <c r="G290" s="95"/>
      <c r="H290" s="87"/>
      <c r="I290" s="141"/>
      <c r="J290" s="141"/>
      <c r="K290" s="141"/>
      <c r="L290" s="141"/>
      <c r="M290" s="141"/>
      <c r="N290" s="144"/>
      <c r="O290" s="88"/>
      <c r="P290" s="88"/>
      <c r="Q290" s="88"/>
      <c r="R290" s="88"/>
      <c r="S290" s="88"/>
      <c r="T290" s="88"/>
      <c r="U290" s="88"/>
      <c r="V290" s="276"/>
      <c r="W290" s="88"/>
      <c r="X290" s="88"/>
      <c r="Y290" s="88"/>
      <c r="Z290" s="328"/>
      <c r="AA290" s="88"/>
      <c r="AB290" s="335"/>
      <c r="AC290" s="88"/>
      <c r="AD290" s="88"/>
      <c r="AE290" s="88"/>
      <c r="AF290" s="88"/>
      <c r="AG290" s="88"/>
      <c r="AH290" s="276"/>
      <c r="AI290" s="88"/>
      <c r="AJ290" s="88"/>
      <c r="AK290" s="88"/>
      <c r="AL290" s="88"/>
      <c r="AM290" s="88"/>
      <c r="AN290" s="88"/>
      <c r="AO290" s="88"/>
      <c r="AP290" s="88"/>
      <c r="AQ290" s="88"/>
      <c r="AR290" s="69"/>
      <c r="AS290" s="69"/>
      <c r="AT290" s="3"/>
      <c r="AU290" s="62"/>
      <c r="AV290" s="3"/>
      <c r="AW290" s="2"/>
      <c r="AX290" s="62"/>
      <c r="AY290" s="3"/>
      <c r="AZ290" s="62"/>
    </row>
    <row r="291" spans="1:52" ht="24.75" customHeight="1">
      <c r="A291" s="69"/>
      <c r="B291" s="172"/>
      <c r="C291" s="173"/>
      <c r="D291" s="171"/>
      <c r="E291" s="49"/>
      <c r="F291" s="49"/>
      <c r="G291" s="95"/>
      <c r="H291" s="87"/>
      <c r="I291" s="141"/>
      <c r="J291" s="141"/>
      <c r="K291" s="141"/>
      <c r="L291" s="141"/>
      <c r="M291" s="141"/>
      <c r="N291" s="144"/>
      <c r="O291" s="88"/>
      <c r="P291" s="88"/>
      <c r="Q291" s="88"/>
      <c r="R291" s="88"/>
      <c r="S291" s="88"/>
      <c r="T291" s="88"/>
      <c r="U291" s="88"/>
      <c r="V291" s="276"/>
      <c r="W291" s="88"/>
      <c r="X291" s="88"/>
      <c r="Y291" s="88"/>
      <c r="Z291" s="328"/>
      <c r="AA291" s="88"/>
      <c r="AB291" s="335"/>
      <c r="AC291" s="88"/>
      <c r="AD291" s="88"/>
      <c r="AE291" s="88"/>
      <c r="AF291" s="88"/>
      <c r="AG291" s="88"/>
      <c r="AH291" s="276"/>
      <c r="AI291" s="88"/>
      <c r="AJ291" s="88"/>
      <c r="AK291" s="88"/>
      <c r="AL291" s="88"/>
      <c r="AM291" s="88"/>
      <c r="AN291" s="88"/>
      <c r="AO291" s="88"/>
      <c r="AP291" s="88"/>
      <c r="AQ291" s="88"/>
      <c r="AR291" s="69"/>
      <c r="AS291" s="69"/>
      <c r="AT291" s="3"/>
      <c r="AU291" s="62"/>
      <c r="AV291" s="3"/>
      <c r="AW291" s="2"/>
      <c r="AX291" s="62"/>
      <c r="AY291" s="3"/>
      <c r="AZ291" s="62"/>
    </row>
    <row r="292" spans="1:52" ht="24.75" customHeight="1">
      <c r="A292" s="69"/>
      <c r="B292" s="172"/>
      <c r="C292" s="170"/>
      <c r="D292" s="171"/>
      <c r="E292" s="49"/>
      <c r="F292" s="49"/>
      <c r="G292" s="95"/>
      <c r="H292" s="87"/>
      <c r="I292" s="141"/>
      <c r="J292" s="141"/>
      <c r="K292" s="141"/>
      <c r="L292" s="141"/>
      <c r="M292" s="141"/>
      <c r="N292" s="144"/>
      <c r="O292" s="88"/>
      <c r="P292" s="88"/>
      <c r="Q292" s="88"/>
      <c r="R292" s="88"/>
      <c r="S292" s="88"/>
      <c r="T292" s="88"/>
      <c r="U292" s="88"/>
      <c r="V292" s="276"/>
      <c r="W292" s="88"/>
      <c r="X292" s="88"/>
      <c r="Y292" s="88"/>
      <c r="Z292" s="328"/>
      <c r="AA292" s="88"/>
      <c r="AB292" s="335"/>
      <c r="AC292" s="88"/>
      <c r="AD292" s="88"/>
      <c r="AE292" s="88"/>
      <c r="AF292" s="88"/>
      <c r="AG292" s="88"/>
      <c r="AH292" s="276"/>
      <c r="AI292" s="88"/>
      <c r="AJ292" s="88"/>
      <c r="AK292" s="88"/>
      <c r="AL292" s="88"/>
      <c r="AM292" s="88"/>
      <c r="AN292" s="88"/>
      <c r="AO292" s="88"/>
      <c r="AP292" s="88"/>
      <c r="AQ292" s="88"/>
      <c r="AR292" s="69"/>
      <c r="AS292" s="69"/>
      <c r="AT292" s="3"/>
      <c r="AU292" s="62"/>
      <c r="AV292" s="3"/>
      <c r="AW292" s="2"/>
      <c r="AX292" s="62"/>
      <c r="AY292" s="62"/>
      <c r="AZ292" s="62"/>
    </row>
    <row r="293" spans="1:52" ht="24.75" customHeight="1">
      <c r="A293" s="69"/>
      <c r="B293" s="172"/>
      <c r="C293" s="173"/>
      <c r="D293" s="171"/>
      <c r="E293" s="49"/>
      <c r="F293" s="49"/>
      <c r="G293" s="95"/>
      <c r="H293" s="87"/>
      <c r="I293" s="141"/>
      <c r="J293" s="141"/>
      <c r="K293" s="141"/>
      <c r="L293" s="141"/>
      <c r="M293" s="141"/>
      <c r="N293" s="144"/>
      <c r="O293" s="88"/>
      <c r="P293" s="88"/>
      <c r="Q293" s="88"/>
      <c r="R293" s="88"/>
      <c r="S293" s="88"/>
      <c r="T293" s="88"/>
      <c r="U293" s="88"/>
      <c r="V293" s="276"/>
      <c r="W293" s="88"/>
      <c r="X293" s="88"/>
      <c r="Y293" s="88"/>
      <c r="Z293" s="328"/>
      <c r="AA293" s="88"/>
      <c r="AB293" s="335"/>
      <c r="AC293" s="88"/>
      <c r="AD293" s="88"/>
      <c r="AE293" s="88"/>
      <c r="AF293" s="88"/>
      <c r="AG293" s="88"/>
      <c r="AH293" s="276"/>
      <c r="AI293" s="88"/>
      <c r="AJ293" s="88"/>
      <c r="AK293" s="88"/>
      <c r="AL293" s="88"/>
      <c r="AM293" s="88"/>
      <c r="AN293" s="88"/>
      <c r="AO293" s="88"/>
      <c r="AP293" s="88"/>
      <c r="AQ293" s="88"/>
      <c r="AR293" s="69"/>
      <c r="AS293" s="69"/>
      <c r="AT293" s="3"/>
      <c r="AU293" s="62"/>
      <c r="AV293" s="3"/>
      <c r="AW293" s="2"/>
      <c r="AX293" s="62"/>
      <c r="AY293" s="3"/>
      <c r="AZ293" s="62"/>
    </row>
    <row r="294" spans="1:52" ht="24.75" customHeight="1">
      <c r="A294" s="69"/>
      <c r="B294" s="172"/>
      <c r="C294" s="170"/>
      <c r="D294" s="171"/>
      <c r="E294" s="49"/>
      <c r="F294" s="49"/>
      <c r="G294" s="95"/>
      <c r="H294" s="87"/>
      <c r="I294" s="141"/>
      <c r="J294" s="141"/>
      <c r="K294" s="141"/>
      <c r="L294" s="141"/>
      <c r="M294" s="141"/>
      <c r="N294" s="144"/>
      <c r="O294" s="88"/>
      <c r="P294" s="88"/>
      <c r="Q294" s="88"/>
      <c r="R294" s="88"/>
      <c r="S294" s="88"/>
      <c r="T294" s="88"/>
      <c r="U294" s="88"/>
      <c r="V294" s="276"/>
      <c r="W294" s="88"/>
      <c r="X294" s="88"/>
      <c r="Y294" s="88"/>
      <c r="Z294" s="328"/>
      <c r="AA294" s="88"/>
      <c r="AB294" s="335"/>
      <c r="AC294" s="88"/>
      <c r="AD294" s="88"/>
      <c r="AE294" s="88"/>
      <c r="AF294" s="88"/>
      <c r="AG294" s="88"/>
      <c r="AH294" s="276"/>
      <c r="AI294" s="88"/>
      <c r="AJ294" s="88"/>
      <c r="AK294" s="88"/>
      <c r="AL294" s="88"/>
      <c r="AM294" s="88"/>
      <c r="AN294" s="88"/>
      <c r="AO294" s="88"/>
      <c r="AP294" s="88"/>
      <c r="AQ294" s="88"/>
      <c r="AR294" s="69"/>
      <c r="AS294" s="69"/>
      <c r="AT294" s="3"/>
      <c r="AU294" s="62"/>
      <c r="AV294" s="3"/>
      <c r="AW294" s="2"/>
      <c r="AX294" s="62"/>
      <c r="AY294" s="3"/>
      <c r="AZ294" s="62"/>
    </row>
    <row r="295" spans="1:52" ht="24.75" customHeight="1">
      <c r="A295" s="69"/>
      <c r="B295" s="172"/>
      <c r="C295" s="173"/>
      <c r="D295" s="171"/>
      <c r="E295" s="49"/>
      <c r="F295" s="49"/>
      <c r="G295" s="95"/>
      <c r="H295" s="87"/>
      <c r="I295" s="141"/>
      <c r="J295" s="141"/>
      <c r="K295" s="141"/>
      <c r="L295" s="141"/>
      <c r="M295" s="141"/>
      <c r="N295" s="144"/>
      <c r="O295" s="88"/>
      <c r="P295" s="88"/>
      <c r="Q295" s="88"/>
      <c r="R295" s="88"/>
      <c r="S295" s="88"/>
      <c r="T295" s="88"/>
      <c r="U295" s="88"/>
      <c r="V295" s="276"/>
      <c r="W295" s="88"/>
      <c r="X295" s="88"/>
      <c r="Y295" s="88"/>
      <c r="Z295" s="328"/>
      <c r="AA295" s="88"/>
      <c r="AB295" s="335"/>
      <c r="AC295" s="88"/>
      <c r="AD295" s="88"/>
      <c r="AE295" s="88"/>
      <c r="AF295" s="88"/>
      <c r="AG295" s="88"/>
      <c r="AH295" s="276"/>
      <c r="AI295" s="88"/>
      <c r="AJ295" s="88"/>
      <c r="AK295" s="88"/>
      <c r="AL295" s="88"/>
      <c r="AM295" s="88"/>
      <c r="AN295" s="88"/>
      <c r="AO295" s="88"/>
      <c r="AP295" s="88"/>
      <c r="AQ295" s="88"/>
      <c r="AR295" s="69"/>
      <c r="AS295" s="69"/>
      <c r="AT295" s="3"/>
      <c r="AU295" s="62"/>
      <c r="AV295" s="3"/>
      <c r="AW295" s="2"/>
      <c r="AX295" s="62"/>
      <c r="AY295" s="3"/>
      <c r="AZ295" s="62"/>
    </row>
    <row r="296" spans="1:52" ht="24.75" customHeight="1">
      <c r="A296" s="69"/>
      <c r="B296" s="172"/>
      <c r="C296" s="173"/>
      <c r="D296" s="171"/>
      <c r="E296" s="49"/>
      <c r="F296" s="49"/>
      <c r="G296" s="95"/>
      <c r="H296" s="87"/>
      <c r="I296" s="141"/>
      <c r="J296" s="141"/>
      <c r="K296" s="141"/>
      <c r="L296" s="141"/>
      <c r="M296" s="141"/>
      <c r="N296" s="144"/>
      <c r="O296" s="88"/>
      <c r="P296" s="88"/>
      <c r="Q296" s="88"/>
      <c r="R296" s="88"/>
      <c r="S296" s="88"/>
      <c r="T296" s="88"/>
      <c r="U296" s="88"/>
      <c r="V296" s="276"/>
      <c r="W296" s="88"/>
      <c r="X296" s="88"/>
      <c r="Y296" s="88"/>
      <c r="Z296" s="328"/>
      <c r="AA296" s="88"/>
      <c r="AB296" s="335"/>
      <c r="AC296" s="88"/>
      <c r="AD296" s="88"/>
      <c r="AE296" s="88"/>
      <c r="AF296" s="88"/>
      <c r="AG296" s="88"/>
      <c r="AH296" s="276"/>
      <c r="AI296" s="88"/>
      <c r="AJ296" s="88"/>
      <c r="AK296" s="88"/>
      <c r="AL296" s="88"/>
      <c r="AM296" s="88"/>
      <c r="AN296" s="88"/>
      <c r="AO296" s="88"/>
      <c r="AP296" s="88"/>
      <c r="AQ296" s="88"/>
      <c r="AR296" s="69"/>
      <c r="AS296" s="69"/>
      <c r="AT296" s="3"/>
      <c r="AU296" s="62"/>
      <c r="AV296" s="3"/>
      <c r="AW296" s="2"/>
      <c r="AX296" s="62"/>
      <c r="AY296" s="3"/>
      <c r="AZ296" s="62"/>
    </row>
    <row r="297" spans="1:52" ht="24.75" customHeight="1">
      <c r="A297" s="69"/>
      <c r="B297" s="172"/>
      <c r="C297" s="170"/>
      <c r="D297" s="171"/>
      <c r="E297" s="49"/>
      <c r="F297" s="49"/>
      <c r="G297" s="95"/>
      <c r="H297" s="87"/>
      <c r="I297" s="141"/>
      <c r="J297" s="141"/>
      <c r="K297" s="141"/>
      <c r="L297" s="141"/>
      <c r="M297" s="141"/>
      <c r="N297" s="144"/>
      <c r="O297" s="88"/>
      <c r="P297" s="88"/>
      <c r="Q297" s="88"/>
      <c r="R297" s="88"/>
      <c r="S297" s="88"/>
      <c r="T297" s="88"/>
      <c r="U297" s="88"/>
      <c r="V297" s="276"/>
      <c r="W297" s="88"/>
      <c r="X297" s="88"/>
      <c r="Y297" s="88"/>
      <c r="Z297" s="328"/>
      <c r="AA297" s="88"/>
      <c r="AB297" s="335"/>
      <c r="AC297" s="88"/>
      <c r="AD297" s="88"/>
      <c r="AE297" s="88"/>
      <c r="AF297" s="88"/>
      <c r="AG297" s="88"/>
      <c r="AH297" s="276"/>
      <c r="AI297" s="88"/>
      <c r="AJ297" s="88"/>
      <c r="AK297" s="88"/>
      <c r="AL297" s="88"/>
      <c r="AM297" s="88"/>
      <c r="AN297" s="88"/>
      <c r="AO297" s="88"/>
      <c r="AP297" s="88"/>
      <c r="AQ297" s="88"/>
      <c r="AR297" s="69"/>
      <c r="AS297" s="69"/>
      <c r="AT297" s="3"/>
      <c r="AU297" s="62"/>
      <c r="AV297" s="3"/>
      <c r="AW297" s="2"/>
      <c r="AX297" s="62"/>
      <c r="AY297" s="3"/>
      <c r="AZ297" s="62"/>
    </row>
    <row r="298" spans="1:52" ht="24.75" customHeight="1">
      <c r="A298" s="69"/>
      <c r="B298" s="172"/>
      <c r="C298" s="170"/>
      <c r="D298" s="171"/>
      <c r="E298" s="49"/>
      <c r="F298" s="49"/>
      <c r="G298" s="95"/>
      <c r="H298" s="87"/>
      <c r="I298" s="141"/>
      <c r="J298" s="141"/>
      <c r="K298" s="141"/>
      <c r="L298" s="141"/>
      <c r="M298" s="141"/>
      <c r="N298" s="144"/>
      <c r="O298" s="88"/>
      <c r="P298" s="88"/>
      <c r="Q298" s="88"/>
      <c r="R298" s="88"/>
      <c r="S298" s="88"/>
      <c r="T298" s="88"/>
      <c r="U298" s="88"/>
      <c r="V298" s="276"/>
      <c r="W298" s="88"/>
      <c r="X298" s="88"/>
      <c r="Y298" s="88"/>
      <c r="Z298" s="328"/>
      <c r="AA298" s="88"/>
      <c r="AB298" s="335"/>
      <c r="AC298" s="88"/>
      <c r="AD298" s="88"/>
      <c r="AE298" s="88"/>
      <c r="AF298" s="88"/>
      <c r="AG298" s="88"/>
      <c r="AH298" s="276"/>
      <c r="AI298" s="88"/>
      <c r="AJ298" s="88"/>
      <c r="AK298" s="88"/>
      <c r="AL298" s="88"/>
      <c r="AM298" s="88"/>
      <c r="AN298" s="88"/>
      <c r="AO298" s="88"/>
      <c r="AP298" s="88"/>
      <c r="AQ298" s="88"/>
      <c r="AR298" s="69"/>
      <c r="AS298" s="69"/>
      <c r="AT298" s="3"/>
      <c r="AU298" s="62"/>
      <c r="AV298" s="3"/>
      <c r="AW298" s="2"/>
      <c r="AX298" s="62"/>
      <c r="AY298" s="3"/>
      <c r="AZ298" s="62"/>
    </row>
    <row r="299" spans="1:52" ht="24.75" customHeight="1">
      <c r="A299" s="69"/>
      <c r="B299" s="172"/>
      <c r="C299" s="170"/>
      <c r="D299" s="171"/>
      <c r="E299" s="49"/>
      <c r="F299" s="49"/>
      <c r="G299" s="95"/>
      <c r="H299" s="87"/>
      <c r="I299" s="141"/>
      <c r="J299" s="141"/>
      <c r="K299" s="141"/>
      <c r="L299" s="141"/>
      <c r="M299" s="141"/>
      <c r="N299" s="144"/>
      <c r="O299" s="88"/>
      <c r="P299" s="88"/>
      <c r="Q299" s="88"/>
      <c r="R299" s="88"/>
      <c r="S299" s="88"/>
      <c r="T299" s="88"/>
      <c r="U299" s="88"/>
      <c r="V299" s="276"/>
      <c r="W299" s="88"/>
      <c r="X299" s="88"/>
      <c r="Y299" s="88"/>
      <c r="Z299" s="328"/>
      <c r="AA299" s="88"/>
      <c r="AB299" s="335"/>
      <c r="AC299" s="88"/>
      <c r="AD299" s="88"/>
      <c r="AE299" s="88"/>
      <c r="AF299" s="88"/>
      <c r="AG299" s="88"/>
      <c r="AH299" s="276"/>
      <c r="AI299" s="88"/>
      <c r="AJ299" s="88"/>
      <c r="AK299" s="88"/>
      <c r="AL299" s="88"/>
      <c r="AM299" s="88"/>
      <c r="AN299" s="88"/>
      <c r="AO299" s="88"/>
      <c r="AP299" s="88"/>
      <c r="AQ299" s="88"/>
      <c r="AR299" s="69"/>
      <c r="AS299" s="69"/>
      <c r="AT299" s="3"/>
      <c r="AU299" s="62"/>
      <c r="AV299" s="3"/>
      <c r="AW299" s="2"/>
      <c r="AX299" s="62"/>
      <c r="AY299" s="3"/>
      <c r="AZ299" s="62"/>
    </row>
    <row r="300" spans="1:52" ht="24.75" customHeight="1">
      <c r="A300" s="69"/>
      <c r="B300" s="172"/>
      <c r="C300" s="170"/>
      <c r="D300" s="171"/>
      <c r="E300" s="49"/>
      <c r="F300" s="49"/>
      <c r="G300" s="95"/>
      <c r="H300" s="87"/>
      <c r="I300" s="141"/>
      <c r="J300" s="141"/>
      <c r="K300" s="141"/>
      <c r="L300" s="141"/>
      <c r="M300" s="141"/>
      <c r="N300" s="144"/>
      <c r="O300" s="88"/>
      <c r="P300" s="88"/>
      <c r="Q300" s="88"/>
      <c r="R300" s="88"/>
      <c r="S300" s="88"/>
      <c r="T300" s="88"/>
      <c r="U300" s="88"/>
      <c r="V300" s="276"/>
      <c r="W300" s="88"/>
      <c r="X300" s="88"/>
      <c r="Y300" s="88"/>
      <c r="Z300" s="328"/>
      <c r="AA300" s="88"/>
      <c r="AB300" s="335"/>
      <c r="AC300" s="88"/>
      <c r="AD300" s="88"/>
      <c r="AE300" s="88"/>
      <c r="AF300" s="88"/>
      <c r="AG300" s="88"/>
      <c r="AH300" s="276"/>
      <c r="AI300" s="88"/>
      <c r="AJ300" s="88"/>
      <c r="AK300" s="88"/>
      <c r="AL300" s="88"/>
      <c r="AM300" s="88"/>
      <c r="AN300" s="88"/>
      <c r="AO300" s="88"/>
      <c r="AP300" s="88"/>
      <c r="AQ300" s="88"/>
      <c r="AR300" s="69"/>
      <c r="AS300" s="69"/>
      <c r="AT300" s="3"/>
      <c r="AU300" s="62"/>
      <c r="AV300" s="3"/>
      <c r="AW300" s="2"/>
      <c r="AX300" s="62"/>
      <c r="AY300" s="3"/>
      <c r="AZ300" s="62"/>
    </row>
    <row r="301" spans="1:52" ht="24.75" customHeight="1">
      <c r="A301" s="69"/>
      <c r="B301" s="172"/>
      <c r="C301" s="173"/>
      <c r="D301" s="171"/>
      <c r="E301" s="49"/>
      <c r="F301" s="49"/>
      <c r="G301" s="95"/>
      <c r="H301" s="87"/>
      <c r="I301" s="141"/>
      <c r="J301" s="141"/>
      <c r="K301" s="141"/>
      <c r="L301" s="141"/>
      <c r="M301" s="141"/>
      <c r="N301" s="144"/>
      <c r="O301" s="88"/>
      <c r="P301" s="88"/>
      <c r="Q301" s="88"/>
      <c r="R301" s="88"/>
      <c r="S301" s="88"/>
      <c r="T301" s="88"/>
      <c r="U301" s="88"/>
      <c r="V301" s="276"/>
      <c r="W301" s="88"/>
      <c r="X301" s="88"/>
      <c r="Y301" s="88"/>
      <c r="Z301" s="328"/>
      <c r="AA301" s="88"/>
      <c r="AB301" s="335"/>
      <c r="AC301" s="88"/>
      <c r="AD301" s="88"/>
      <c r="AE301" s="88"/>
      <c r="AF301" s="88"/>
      <c r="AG301" s="88"/>
      <c r="AH301" s="276"/>
      <c r="AI301" s="88"/>
      <c r="AJ301" s="88"/>
      <c r="AK301" s="88"/>
      <c r="AL301" s="88"/>
      <c r="AM301" s="88"/>
      <c r="AN301" s="88"/>
      <c r="AO301" s="88"/>
      <c r="AP301" s="88"/>
      <c r="AQ301" s="88"/>
      <c r="AR301" s="69"/>
      <c r="AS301" s="69"/>
      <c r="AT301" s="3"/>
      <c r="AU301" s="62"/>
      <c r="AV301" s="3"/>
      <c r="AW301" s="2"/>
      <c r="AX301" s="62"/>
      <c r="AY301" s="3"/>
      <c r="AZ301" s="62"/>
    </row>
    <row r="302" spans="1:52" ht="24.75" customHeight="1">
      <c r="A302" s="69"/>
      <c r="B302" s="172"/>
      <c r="C302" s="173"/>
      <c r="D302" s="171"/>
      <c r="E302" s="49"/>
      <c r="F302" s="49"/>
      <c r="G302" s="95"/>
      <c r="H302" s="87"/>
      <c r="I302" s="141"/>
      <c r="J302" s="141"/>
      <c r="K302" s="141"/>
      <c r="L302" s="141"/>
      <c r="M302" s="141"/>
      <c r="N302" s="144"/>
      <c r="O302" s="88"/>
      <c r="P302" s="88"/>
      <c r="Q302" s="88"/>
      <c r="R302" s="88"/>
      <c r="S302" s="88"/>
      <c r="T302" s="88"/>
      <c r="U302" s="88"/>
      <c r="V302" s="276"/>
      <c r="W302" s="88"/>
      <c r="X302" s="88"/>
      <c r="Y302" s="88"/>
      <c r="Z302" s="328"/>
      <c r="AA302" s="88"/>
      <c r="AB302" s="335"/>
      <c r="AC302" s="88"/>
      <c r="AD302" s="88"/>
      <c r="AE302" s="88"/>
      <c r="AF302" s="88"/>
      <c r="AG302" s="88"/>
      <c r="AH302" s="276"/>
      <c r="AI302" s="88"/>
      <c r="AJ302" s="88"/>
      <c r="AK302" s="88"/>
      <c r="AL302" s="88"/>
      <c r="AM302" s="88"/>
      <c r="AN302" s="88"/>
      <c r="AO302" s="88"/>
      <c r="AP302" s="88"/>
      <c r="AQ302" s="88"/>
      <c r="AR302" s="69"/>
      <c r="AS302" s="69"/>
      <c r="AT302" s="3"/>
      <c r="AU302" s="62"/>
      <c r="AV302" s="3"/>
      <c r="AW302" s="2"/>
      <c r="AX302" s="62"/>
      <c r="AY302" s="3"/>
      <c r="AZ302" s="62"/>
    </row>
    <row r="303" spans="1:52" ht="24.75" customHeight="1">
      <c r="A303" s="69"/>
      <c r="B303" s="172"/>
      <c r="C303" s="173"/>
      <c r="D303" s="171"/>
      <c r="E303" s="49"/>
      <c r="F303" s="49"/>
      <c r="G303" s="95"/>
      <c r="H303" s="87"/>
      <c r="I303" s="141"/>
      <c r="J303" s="141"/>
      <c r="K303" s="141"/>
      <c r="L303" s="141"/>
      <c r="M303" s="141"/>
      <c r="N303" s="144"/>
      <c r="O303" s="88"/>
      <c r="P303" s="88"/>
      <c r="Q303" s="88"/>
      <c r="R303" s="88"/>
      <c r="S303" s="88"/>
      <c r="T303" s="88"/>
      <c r="U303" s="88"/>
      <c r="V303" s="276"/>
      <c r="W303" s="88"/>
      <c r="X303" s="88"/>
      <c r="Y303" s="88"/>
      <c r="Z303" s="328"/>
      <c r="AA303" s="88"/>
      <c r="AB303" s="335"/>
      <c r="AC303" s="88"/>
      <c r="AD303" s="88"/>
      <c r="AE303" s="88"/>
      <c r="AF303" s="88"/>
      <c r="AG303" s="88"/>
      <c r="AH303" s="276"/>
      <c r="AI303" s="88"/>
      <c r="AJ303" s="88"/>
      <c r="AK303" s="88"/>
      <c r="AL303" s="88"/>
      <c r="AM303" s="88"/>
      <c r="AN303" s="88"/>
      <c r="AO303" s="88"/>
      <c r="AP303" s="88"/>
      <c r="AQ303" s="88"/>
      <c r="AR303" s="69"/>
      <c r="AS303" s="69"/>
      <c r="AT303" s="3"/>
      <c r="AU303" s="62"/>
      <c r="AV303" s="3"/>
      <c r="AW303" s="2"/>
      <c r="AX303" s="62"/>
      <c r="AY303" s="3"/>
      <c r="AZ303" s="62"/>
    </row>
    <row r="304" spans="1:52" ht="24.75" customHeight="1">
      <c r="A304" s="69"/>
      <c r="B304" s="172"/>
      <c r="C304" s="170"/>
      <c r="D304" s="171"/>
      <c r="E304" s="49"/>
      <c r="F304" s="49"/>
      <c r="G304" s="95"/>
      <c r="H304" s="87"/>
      <c r="I304" s="141"/>
      <c r="J304" s="141"/>
      <c r="K304" s="141"/>
      <c r="L304" s="141"/>
      <c r="M304" s="141"/>
      <c r="N304" s="144"/>
      <c r="O304" s="88"/>
      <c r="P304" s="88"/>
      <c r="Q304" s="88"/>
      <c r="R304" s="88"/>
      <c r="S304" s="88"/>
      <c r="T304" s="88"/>
      <c r="U304" s="88"/>
      <c r="V304" s="276"/>
      <c r="W304" s="88"/>
      <c r="X304" s="88"/>
      <c r="Y304" s="88"/>
      <c r="Z304" s="328"/>
      <c r="AA304" s="88"/>
      <c r="AB304" s="335"/>
      <c r="AC304" s="88"/>
      <c r="AD304" s="88"/>
      <c r="AE304" s="88"/>
      <c r="AF304" s="88"/>
      <c r="AG304" s="88"/>
      <c r="AH304" s="276"/>
      <c r="AI304" s="88"/>
      <c r="AJ304" s="88"/>
      <c r="AK304" s="88"/>
      <c r="AL304" s="88"/>
      <c r="AM304" s="88"/>
      <c r="AN304" s="88"/>
      <c r="AO304" s="88"/>
      <c r="AP304" s="88"/>
      <c r="AQ304" s="88"/>
      <c r="AR304" s="69"/>
      <c r="AS304" s="69"/>
      <c r="AT304" s="3"/>
      <c r="AU304" s="62"/>
      <c r="AV304" s="3"/>
      <c r="AW304" s="2"/>
      <c r="AX304" s="62"/>
      <c r="AY304" s="3"/>
      <c r="AZ304" s="62"/>
    </row>
    <row r="305" spans="1:52" ht="24.75" customHeight="1">
      <c r="A305" s="69"/>
      <c r="B305" s="172"/>
      <c r="C305" s="170"/>
      <c r="D305" s="171"/>
      <c r="E305" s="49"/>
      <c r="F305" s="49"/>
      <c r="G305" s="95"/>
      <c r="H305" s="87"/>
      <c r="I305" s="141"/>
      <c r="J305" s="141"/>
      <c r="K305" s="141"/>
      <c r="L305" s="141"/>
      <c r="M305" s="141"/>
      <c r="N305" s="144"/>
      <c r="O305" s="88"/>
      <c r="P305" s="88"/>
      <c r="Q305" s="88"/>
      <c r="R305" s="88"/>
      <c r="S305" s="88"/>
      <c r="T305" s="88"/>
      <c r="U305" s="88"/>
      <c r="V305" s="276"/>
      <c r="W305" s="88"/>
      <c r="X305" s="88"/>
      <c r="Y305" s="88"/>
      <c r="Z305" s="328"/>
      <c r="AA305" s="88"/>
      <c r="AB305" s="335"/>
      <c r="AC305" s="88"/>
      <c r="AD305" s="88"/>
      <c r="AE305" s="88"/>
      <c r="AF305" s="88"/>
      <c r="AG305" s="88"/>
      <c r="AH305" s="276"/>
      <c r="AI305" s="88"/>
      <c r="AJ305" s="88"/>
      <c r="AK305" s="88"/>
      <c r="AL305" s="88"/>
      <c r="AM305" s="88"/>
      <c r="AN305" s="88"/>
      <c r="AO305" s="88"/>
      <c r="AP305" s="88"/>
      <c r="AQ305" s="88"/>
      <c r="AR305" s="69"/>
      <c r="AS305" s="69"/>
      <c r="AT305" s="3"/>
      <c r="AU305" s="62"/>
      <c r="AV305" s="3"/>
      <c r="AW305" s="2"/>
      <c r="AX305" s="62"/>
      <c r="AY305" s="3"/>
      <c r="AZ305" s="62"/>
    </row>
    <row r="306" spans="1:52" ht="24.75" customHeight="1">
      <c r="A306" s="69"/>
      <c r="B306" s="172"/>
      <c r="C306" s="170"/>
      <c r="D306" s="171"/>
      <c r="E306" s="49"/>
      <c r="F306" s="49"/>
      <c r="G306" s="95"/>
      <c r="H306" s="87"/>
      <c r="I306" s="141"/>
      <c r="J306" s="141"/>
      <c r="K306" s="141"/>
      <c r="L306" s="141"/>
      <c r="M306" s="141"/>
      <c r="N306" s="144"/>
      <c r="O306" s="88"/>
      <c r="P306" s="88"/>
      <c r="Q306" s="88"/>
      <c r="R306" s="88"/>
      <c r="S306" s="88"/>
      <c r="T306" s="88"/>
      <c r="U306" s="88"/>
      <c r="V306" s="276"/>
      <c r="W306" s="88"/>
      <c r="X306" s="88"/>
      <c r="Y306" s="88"/>
      <c r="Z306" s="328"/>
      <c r="AA306" s="88"/>
      <c r="AB306" s="335"/>
      <c r="AC306" s="88"/>
      <c r="AD306" s="88"/>
      <c r="AE306" s="88"/>
      <c r="AF306" s="88"/>
      <c r="AG306" s="88"/>
      <c r="AH306" s="276"/>
      <c r="AI306" s="88"/>
      <c r="AJ306" s="88"/>
      <c r="AK306" s="88"/>
      <c r="AL306" s="88"/>
      <c r="AM306" s="88"/>
      <c r="AN306" s="88"/>
      <c r="AO306" s="88"/>
      <c r="AP306" s="88"/>
      <c r="AQ306" s="88"/>
      <c r="AR306" s="69"/>
      <c r="AS306" s="69"/>
      <c r="AT306" s="3"/>
      <c r="AU306" s="62"/>
      <c r="AV306" s="3"/>
      <c r="AW306" s="2"/>
      <c r="AX306" s="62"/>
      <c r="AY306" s="3"/>
      <c r="AZ306" s="62"/>
    </row>
    <row r="307" spans="1:52" ht="24.75" customHeight="1">
      <c r="A307" s="69"/>
      <c r="B307" s="172"/>
      <c r="C307" s="170"/>
      <c r="D307" s="171"/>
      <c r="E307" s="49"/>
      <c r="F307" s="49"/>
      <c r="G307" s="95"/>
      <c r="H307" s="87"/>
      <c r="I307" s="141"/>
      <c r="J307" s="141"/>
      <c r="K307" s="141"/>
      <c r="L307" s="141"/>
      <c r="M307" s="141"/>
      <c r="N307" s="144"/>
      <c r="O307" s="88"/>
      <c r="P307" s="88"/>
      <c r="Q307" s="88"/>
      <c r="R307" s="88"/>
      <c r="S307" s="88"/>
      <c r="T307" s="88"/>
      <c r="U307" s="88"/>
      <c r="V307" s="276"/>
      <c r="W307" s="88"/>
      <c r="X307" s="88"/>
      <c r="Y307" s="88"/>
      <c r="Z307" s="328"/>
      <c r="AA307" s="88"/>
      <c r="AB307" s="335"/>
      <c r="AC307" s="88"/>
      <c r="AD307" s="88"/>
      <c r="AE307" s="88"/>
      <c r="AF307" s="88"/>
      <c r="AG307" s="88"/>
      <c r="AH307" s="276"/>
      <c r="AI307" s="88"/>
      <c r="AJ307" s="88"/>
      <c r="AK307" s="88"/>
      <c r="AL307" s="88"/>
      <c r="AM307" s="88"/>
      <c r="AN307" s="88"/>
      <c r="AO307" s="88"/>
      <c r="AP307" s="88"/>
      <c r="AQ307" s="88"/>
      <c r="AR307" s="69"/>
      <c r="AS307" s="69"/>
      <c r="AT307" s="3"/>
      <c r="AU307" s="62"/>
      <c r="AV307" s="3"/>
      <c r="AW307" s="2"/>
      <c r="AX307" s="62"/>
      <c r="AY307" s="3"/>
      <c r="AZ307" s="62"/>
    </row>
    <row r="308" spans="1:52" ht="24.75" customHeight="1">
      <c r="A308" s="69"/>
      <c r="B308" s="172"/>
      <c r="C308" s="170"/>
      <c r="D308" s="171"/>
      <c r="E308" s="49"/>
      <c r="F308" s="49"/>
      <c r="G308" s="95"/>
      <c r="H308" s="87"/>
      <c r="I308" s="141"/>
      <c r="J308" s="141"/>
      <c r="K308" s="141"/>
      <c r="L308" s="141"/>
      <c r="M308" s="141"/>
      <c r="N308" s="144"/>
      <c r="O308" s="88"/>
      <c r="P308" s="88"/>
      <c r="Q308" s="88"/>
      <c r="R308" s="88"/>
      <c r="S308" s="88"/>
      <c r="T308" s="88"/>
      <c r="U308" s="88"/>
      <c r="V308" s="276"/>
      <c r="W308" s="88"/>
      <c r="X308" s="88"/>
      <c r="Y308" s="88"/>
      <c r="Z308" s="328"/>
      <c r="AA308" s="88"/>
      <c r="AB308" s="335"/>
      <c r="AC308" s="88"/>
      <c r="AD308" s="88"/>
      <c r="AE308" s="88"/>
      <c r="AF308" s="88"/>
      <c r="AG308" s="88"/>
      <c r="AH308" s="276"/>
      <c r="AI308" s="88"/>
      <c r="AJ308" s="88"/>
      <c r="AK308" s="88"/>
      <c r="AL308" s="88"/>
      <c r="AM308" s="88"/>
      <c r="AN308" s="88"/>
      <c r="AO308" s="88"/>
      <c r="AP308" s="88"/>
      <c r="AQ308" s="88"/>
      <c r="AR308" s="69"/>
      <c r="AS308" s="69"/>
      <c r="AT308" s="3"/>
      <c r="AU308" s="62"/>
      <c r="AV308" s="3"/>
      <c r="AW308" s="2"/>
      <c r="AX308" s="62"/>
      <c r="AY308" s="3"/>
      <c r="AZ308" s="62"/>
    </row>
    <row r="309" spans="1:13" ht="40.5">
      <c r="A309" s="26"/>
      <c r="B309" s="174"/>
      <c r="C309" s="175"/>
      <c r="E309" s="50"/>
      <c r="F309" s="50"/>
      <c r="G309" s="96"/>
      <c r="H309" s="89"/>
      <c r="I309" s="142"/>
      <c r="J309" s="142"/>
      <c r="K309" s="142"/>
      <c r="L309" s="142"/>
      <c r="M309" s="142"/>
    </row>
    <row r="310" spans="1:13" ht="40.5">
      <c r="A310" s="26"/>
      <c r="B310" s="174"/>
      <c r="C310" s="175"/>
      <c r="E310" s="50"/>
      <c r="F310" s="50"/>
      <c r="G310" s="96"/>
      <c r="H310" s="89"/>
      <c r="I310" s="142"/>
      <c r="J310" s="142"/>
      <c r="K310" s="142"/>
      <c r="L310" s="142"/>
      <c r="M310" s="142"/>
    </row>
    <row r="311" spans="1:13" ht="40.5">
      <c r="A311" s="26"/>
      <c r="B311" s="174"/>
      <c r="C311" s="175"/>
      <c r="E311" s="50"/>
      <c r="F311" s="50"/>
      <c r="G311" s="96"/>
      <c r="H311" s="89"/>
      <c r="I311" s="142"/>
      <c r="J311" s="142"/>
      <c r="K311" s="142"/>
      <c r="L311" s="142"/>
      <c r="M311" s="142"/>
    </row>
    <row r="312" spans="1:13" ht="40.5">
      <c r="A312" s="26"/>
      <c r="B312" s="174"/>
      <c r="C312" s="175"/>
      <c r="E312" s="50"/>
      <c r="F312" s="50"/>
      <c r="G312" s="96"/>
      <c r="H312" s="89"/>
      <c r="I312" s="142"/>
      <c r="J312" s="142"/>
      <c r="K312" s="142"/>
      <c r="L312" s="142"/>
      <c r="M312" s="142"/>
    </row>
  </sheetData>
  <conditionalFormatting sqref="N25:AQ41 AH22 N22:AG24 AI42:AQ42 N42:AG42 AI22:AQ24 AH24 N14:AQ21 N43:AQ308">
    <cfRule type="cellIs" priority="1" dxfId="2" operator="equal" stopIfTrue="1">
      <formula>"W"</formula>
    </cfRule>
    <cfRule type="cellIs" priority="2" dxfId="3" operator="equal" stopIfTrue="1">
      <formula>"L"</formula>
    </cfRule>
  </conditionalFormatting>
  <conditionalFormatting sqref="I290:M308 I8:I12 G11:G12 A2:A12 N7:O7 C8 C10:C11 H12 A1:B1 C7:I7 J7:M12 C1:G5 I1:O5 H2:H5 C14:C308">
    <cfRule type="cellIs" priority="3" dxfId="4" operator="between" stopIfTrue="1">
      <formula>0</formula>
      <formula>40</formula>
    </cfRule>
    <cfRule type="cellIs" priority="4" dxfId="5" operator="between" stopIfTrue="1">
      <formula>-1</formula>
      <formula>-30</formula>
    </cfRule>
  </conditionalFormatting>
  <conditionalFormatting sqref="I254:M289 I14:M248">
    <cfRule type="cellIs" priority="5" dxfId="4" operator="between" stopIfTrue="1">
      <formula>-1</formula>
      <formula>60</formula>
    </cfRule>
    <cfRule type="cellIs" priority="6" dxfId="5" operator="between" stopIfTrue="1">
      <formula>-1</formula>
      <formula>-60</formula>
    </cfRule>
  </conditionalFormatting>
  <conditionalFormatting sqref="G14:G308">
    <cfRule type="cellIs" priority="7" dxfId="2" operator="greaterThan" stopIfTrue="1">
      <formula>-1</formula>
    </cfRule>
    <cfRule type="cellIs" priority="8" dxfId="3" operator="lessThan" stopIfTrue="1">
      <formula>0</formula>
    </cfRule>
  </conditionalFormatting>
  <conditionalFormatting sqref="I249:M253">
    <cfRule type="cellIs" priority="9" dxfId="4" operator="between" stopIfTrue="1">
      <formula>0</formula>
      <formula>60</formula>
    </cfRule>
    <cfRule type="cellIs" priority="10" dxfId="5" operator="between" stopIfTrue="1">
      <formula>-1</formula>
      <formula>-60</formula>
    </cfRule>
  </conditionalFormatting>
  <printOptions/>
  <pageMargins left="0.7874015748031497" right="0.9448818897637796" top="0.3937007874015748" bottom="0.3937007874015748" header="0.5118110236220472" footer="0.5118110236220472"/>
  <pageSetup fitToHeight="2" horizontalDpi="300" verticalDpi="300" orientation="portrait" scale="27" r:id="rId1"/>
  <rowBreaks count="1" manualBreakCount="1">
    <brk id="13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Watergate</cp:lastModifiedBy>
  <cp:lastPrinted>2012-05-09T14:21:18Z</cp:lastPrinted>
  <dcterms:created xsi:type="dcterms:W3CDTF">2007-05-22T10:28:23Z</dcterms:created>
  <dcterms:modified xsi:type="dcterms:W3CDTF">2020-03-29T15:02:27Z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